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S:\Climate Change\Woodland Carbon Code\Improved Monitoring\Summer trials\"/>
    </mc:Choice>
  </mc:AlternateContent>
  <xr:revisionPtr revIDLastSave="0" documentId="13_ncr:1_{3DB05E98-C8EA-468A-B061-9610309152C6}" xr6:coauthVersionLast="47" xr6:coauthVersionMax="47" xr10:uidLastSave="{00000000-0000-0000-0000-000000000000}"/>
  <workbookProtection workbookAlgorithmName="SHA-512" workbookHashValue="KtpFLs4TJAset3ppdB8WKg0xd2y7B/t15H4cODFi/2KFZiXReDl8OPYbUIY7W1Qbxq0YDhDNB78Hw/hUAK+i6Q==" workbookSaltValue="nktSaS/25+2YeBI9Z1t9SA==" workbookSpinCount="100000" lockStructure="1"/>
  <bookViews>
    <workbookView xWindow="-120" yWindow="-120" windowWidth="29040" windowHeight="17640" firstSheet="1" activeTab="2" xr2:uid="{00000000-000D-0000-FFFF-FFFF00000000}"/>
  </bookViews>
  <sheets>
    <sheet name="Plot Survey Sheet_option 1" sheetId="12" state="hidden" r:id="rId1"/>
    <sheet name="Survey Planning" sheetId="82" r:id="rId2"/>
    <sheet name="Aerial Stratum Summary_V0.1" sheetId="14" r:id="rId3"/>
    <sheet name="Lookups" sheetId="59" state="hidden" r:id="rId4"/>
    <sheet name="Plot1" sheetId="15" r:id="rId5"/>
    <sheet name="Plot2" sheetId="60" r:id="rId6"/>
    <sheet name="Plot3" sheetId="61" r:id="rId7"/>
    <sheet name="Plot4" sheetId="62" r:id="rId8"/>
    <sheet name="Plot5" sheetId="63" r:id="rId9"/>
    <sheet name="Plot6" sheetId="64" r:id="rId10"/>
    <sheet name="Plot7" sheetId="65" r:id="rId11"/>
    <sheet name="Plot8" sheetId="66" r:id="rId12"/>
    <sheet name="Plot9" sheetId="67" r:id="rId13"/>
    <sheet name="Plot10" sheetId="68" r:id="rId14"/>
    <sheet name="Plot11" sheetId="69" r:id="rId15"/>
    <sheet name="Plot12" sheetId="70" r:id="rId16"/>
    <sheet name="Plot13" sheetId="71" r:id="rId17"/>
    <sheet name="Plot14" sheetId="72" r:id="rId18"/>
    <sheet name="Plot15" sheetId="73" r:id="rId19"/>
    <sheet name="Plot16" sheetId="74" r:id="rId20"/>
    <sheet name="Plot17" sheetId="75" r:id="rId21"/>
    <sheet name="Plot18" sheetId="76" r:id="rId22"/>
    <sheet name="Plot19" sheetId="77" r:id="rId23"/>
    <sheet name="Plot20" sheetId="78" r:id="rId24"/>
    <sheet name="Plot21" sheetId="79" r:id="rId25"/>
    <sheet name="Plot22" sheetId="83" r:id="rId26"/>
    <sheet name="Plot23" sheetId="84" r:id="rId27"/>
    <sheet name="Plot Size and Area " sheetId="10" r:id="rId28"/>
    <sheet name="Version Control" sheetId="81" r:id="rId29"/>
  </sheets>
  <definedNames>
    <definedName name="Mean_Basal_Area" localSheetId="1">#REF!</definedName>
    <definedName name="Mean_Basal_Area">#REF!</definedName>
    <definedName name="No_Trees_In_Stratum" localSheetId="1">#REF!</definedName>
    <definedName name="No_Trees_In_Stratum">#REF!</definedName>
    <definedName name="_xlnm.Print_Area" localSheetId="2">'Aerial Stratum Summary_V0.1'!$A$1:$AE$51</definedName>
    <definedName name="_xlnm.Print_Area" localSheetId="0">'Plot Survey Sheet_option 1'!$A$1:$AA$48</definedName>
    <definedName name="_xlnm.Print_Area" localSheetId="4">Plot1!$A$1:$X$81</definedName>
    <definedName name="_xlnm.Print_Area" localSheetId="13">Plot10!$A$1:$X$81</definedName>
    <definedName name="_xlnm.Print_Area" localSheetId="14">Plot11!$A$1:$X$81</definedName>
    <definedName name="_xlnm.Print_Area" localSheetId="15">Plot12!$A$1:$X$81</definedName>
    <definedName name="_xlnm.Print_Area" localSheetId="16">Plot13!$A$1:$X$81</definedName>
    <definedName name="_xlnm.Print_Area" localSheetId="17">Plot14!$A$1:$X$81</definedName>
    <definedName name="_xlnm.Print_Area" localSheetId="18">Plot15!$A$1:$X$81</definedName>
    <definedName name="_xlnm.Print_Area" localSheetId="19">Plot16!$A$1:$X$81</definedName>
    <definedName name="_xlnm.Print_Area" localSheetId="20">Plot17!$A$1:$X$81</definedName>
    <definedName name="_xlnm.Print_Area" localSheetId="21">Plot18!$A$1:$X$81</definedName>
    <definedName name="_xlnm.Print_Area" localSheetId="22">Plot19!$A$1:$X$81</definedName>
    <definedName name="_xlnm.Print_Area" localSheetId="5">Plot2!$A$1:$X$81</definedName>
    <definedName name="_xlnm.Print_Area" localSheetId="23">Plot20!$A$1:$X$81</definedName>
    <definedName name="_xlnm.Print_Area" localSheetId="24">Plot21!$A$1:$X$81</definedName>
    <definedName name="_xlnm.Print_Area" localSheetId="25">Plot22!$A$1:$X$81</definedName>
    <definedName name="_xlnm.Print_Area" localSheetId="26">Plot23!$A$1:$X$81</definedName>
    <definedName name="_xlnm.Print_Area" localSheetId="6">Plot3!$A$1:$X$81</definedName>
    <definedName name="_xlnm.Print_Area" localSheetId="7">Plot4!$A$1:$X$81</definedName>
    <definedName name="_xlnm.Print_Area" localSheetId="8">Plot5!$A$1:$X$81</definedName>
    <definedName name="_xlnm.Print_Area" localSheetId="9">Plot6!$A$1:$X$81</definedName>
    <definedName name="_xlnm.Print_Area" localSheetId="10">Plot7!$A$1:$X$81</definedName>
    <definedName name="_xlnm.Print_Area" localSheetId="11">Plot8!$A$1:$X$81</definedName>
    <definedName name="_xlnm.Print_Area" localSheetId="12">Plot9!$A$1:$X$81</definedName>
    <definedName name="Quad_Mean_DBH">#REF!</definedName>
    <definedName name="SPecies">#REF!</definedName>
    <definedName name="Tarriff_Numb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60" l="1"/>
  <c r="E73" i="61"/>
  <c r="E73" i="62"/>
  <c r="E73" i="63"/>
  <c r="E73" i="64"/>
  <c r="E73" i="65"/>
  <c r="E73" i="66"/>
  <c r="E73" i="67"/>
  <c r="E73" i="68"/>
  <c r="E73" i="69"/>
  <c r="E73" i="70"/>
  <c r="E73" i="71"/>
  <c r="E73" i="72"/>
  <c r="E73" i="73"/>
  <c r="E73" i="74"/>
  <c r="E73" i="75"/>
  <c r="E73" i="76"/>
  <c r="E73" i="77"/>
  <c r="E73" i="78"/>
  <c r="E73" i="79"/>
  <c r="T33" i="14" s="1"/>
  <c r="E73" i="83"/>
  <c r="E73" i="84"/>
  <c r="E73" i="15"/>
  <c r="AE34" i="14"/>
  <c r="AD34" i="14"/>
  <c r="AB34" i="14"/>
  <c r="AA34" i="14"/>
  <c r="Y34" i="14"/>
  <c r="X34" i="14"/>
  <c r="W34" i="14"/>
  <c r="U34" i="14"/>
  <c r="T34" i="14"/>
  <c r="E34" i="14"/>
  <c r="F34" i="14"/>
  <c r="G34" i="14"/>
  <c r="H34" i="14"/>
  <c r="I34" i="14"/>
  <c r="J34" i="14"/>
  <c r="K34" i="14"/>
  <c r="L34" i="14"/>
  <c r="M34" i="14"/>
  <c r="N34" i="14"/>
  <c r="O34" i="14"/>
  <c r="AE35" i="14"/>
  <c r="AD35" i="14"/>
  <c r="AB35" i="14"/>
  <c r="AA35" i="14"/>
  <c r="Y35" i="14"/>
  <c r="X35" i="14"/>
  <c r="W35" i="14"/>
  <c r="U35" i="14"/>
  <c r="T35" i="14"/>
  <c r="E35" i="14"/>
  <c r="F35" i="14"/>
  <c r="G35" i="14"/>
  <c r="H35" i="14"/>
  <c r="I35" i="14"/>
  <c r="J35" i="14"/>
  <c r="K35" i="14"/>
  <c r="L35" i="14"/>
  <c r="M35" i="14"/>
  <c r="N35" i="14"/>
  <c r="O35" i="14"/>
  <c r="U33" i="14"/>
  <c r="AE33" i="14"/>
  <c r="AD33" i="14"/>
  <c r="AB33" i="14"/>
  <c r="AA33" i="14"/>
  <c r="Y33" i="14"/>
  <c r="X33" i="14"/>
  <c r="W33" i="14"/>
  <c r="O33" i="14"/>
  <c r="N33" i="14"/>
  <c r="M33" i="14"/>
  <c r="L33" i="14"/>
  <c r="K33" i="14"/>
  <c r="J33" i="14"/>
  <c r="I33" i="14"/>
  <c r="H33" i="14"/>
  <c r="G33" i="14"/>
  <c r="F33" i="14"/>
  <c r="E33" i="14"/>
  <c r="X70" i="84"/>
  <c r="V70" i="84"/>
  <c r="U70" i="84"/>
  <c r="T70" i="84"/>
  <c r="S70" i="84"/>
  <c r="Q70" i="84"/>
  <c r="R35" i="14" s="1"/>
  <c r="P70" i="84"/>
  <c r="O70" i="84"/>
  <c r="N70" i="84"/>
  <c r="M70" i="84"/>
  <c r="L70" i="84"/>
  <c r="K70" i="84"/>
  <c r="J70" i="84"/>
  <c r="I70" i="84"/>
  <c r="H70" i="84"/>
  <c r="G70" i="84"/>
  <c r="F70" i="84"/>
  <c r="E70" i="84"/>
  <c r="D70" i="84"/>
  <c r="D35" i="14" s="1"/>
  <c r="C70" i="84"/>
  <c r="C35" i="14" s="1"/>
  <c r="B70" i="84"/>
  <c r="B35" i="14" s="1"/>
  <c r="O9" i="84"/>
  <c r="N9" i="84"/>
  <c r="M9" i="84"/>
  <c r="L9" i="84"/>
  <c r="K9" i="84"/>
  <c r="J9" i="84"/>
  <c r="I9" i="84"/>
  <c r="H9" i="84"/>
  <c r="G9" i="84"/>
  <c r="F9" i="84"/>
  <c r="E9" i="84"/>
  <c r="D9" i="84"/>
  <c r="C9" i="84"/>
  <c r="B9" i="84"/>
  <c r="K5" i="84"/>
  <c r="C5" i="84"/>
  <c r="C4" i="84"/>
  <c r="C3" i="84"/>
  <c r="C2" i="84"/>
  <c r="X70" i="83"/>
  <c r="V70" i="83"/>
  <c r="U70" i="83"/>
  <c r="T70" i="83"/>
  <c r="S70" i="83"/>
  <c r="Q70" i="83"/>
  <c r="R34" i="14" s="1"/>
  <c r="P70" i="83"/>
  <c r="O70" i="83"/>
  <c r="N70" i="83"/>
  <c r="M70" i="83"/>
  <c r="L70" i="83"/>
  <c r="K70" i="83"/>
  <c r="J70" i="83"/>
  <c r="I70" i="83"/>
  <c r="H70" i="83"/>
  <c r="G70" i="83"/>
  <c r="F70" i="83"/>
  <c r="E70" i="83"/>
  <c r="D70" i="83"/>
  <c r="D34" i="14" s="1"/>
  <c r="C70" i="83"/>
  <c r="C34" i="14" s="1"/>
  <c r="B70" i="83"/>
  <c r="B34" i="14" s="1"/>
  <c r="O9" i="83"/>
  <c r="N9" i="83"/>
  <c r="M9" i="83"/>
  <c r="L9" i="83"/>
  <c r="K9" i="83"/>
  <c r="J9" i="83"/>
  <c r="I9" i="83"/>
  <c r="H9" i="83"/>
  <c r="G9" i="83"/>
  <c r="F9" i="83"/>
  <c r="E9" i="83"/>
  <c r="D9" i="83"/>
  <c r="C9" i="83"/>
  <c r="B9" i="83"/>
  <c r="K5" i="83"/>
  <c r="C5" i="83"/>
  <c r="C4" i="83"/>
  <c r="C3" i="83"/>
  <c r="C2" i="83"/>
  <c r="M28" i="82"/>
  <c r="O29" i="82" s="1"/>
  <c r="K29" i="82" s="1"/>
  <c r="N27" i="82"/>
  <c r="O27" i="82" s="1"/>
  <c r="N26" i="82"/>
  <c r="O26" i="82" s="1"/>
  <c r="N25" i="82"/>
  <c r="O25" i="82" s="1"/>
  <c r="R22" i="82"/>
  <c r="L20" i="82"/>
  <c r="N21" i="82" s="1"/>
  <c r="K21" i="82" s="1"/>
  <c r="N19" i="82"/>
  <c r="N20" i="82" s="1"/>
  <c r="N18" i="82"/>
  <c r="R17" i="82"/>
  <c r="N17" i="82"/>
  <c r="R16" i="82"/>
  <c r="R15" i="82"/>
  <c r="R14" i="82"/>
  <c r="R13" i="82"/>
  <c r="N13" i="82"/>
  <c r="K13" i="82" s="1"/>
  <c r="R12" i="82"/>
  <c r="L12" i="82"/>
  <c r="R11" i="82"/>
  <c r="N11" i="82"/>
  <c r="M11" i="82"/>
  <c r="R10" i="82"/>
  <c r="M10" i="82"/>
  <c r="N10" i="82" s="1"/>
  <c r="R9" i="82"/>
  <c r="M9" i="82"/>
  <c r="N9" i="82" s="1"/>
  <c r="R8" i="82"/>
  <c r="F8" i="82"/>
  <c r="E8" i="82"/>
  <c r="D8" i="82"/>
  <c r="C8" i="82"/>
  <c r="G8" i="82" s="1"/>
  <c r="B8" i="82"/>
  <c r="G7" i="82"/>
  <c r="G6" i="82"/>
  <c r="Q34" i="14" l="1"/>
  <c r="N12" i="82"/>
  <c r="O28" i="82"/>
  <c r="AE32" i="14" l="1"/>
  <c r="AE31" i="14"/>
  <c r="AE30" i="14"/>
  <c r="AE29" i="14"/>
  <c r="AE28" i="14"/>
  <c r="AE27" i="14"/>
  <c r="AE26" i="14"/>
  <c r="AE25" i="14"/>
  <c r="AE24" i="14"/>
  <c r="AE23" i="14"/>
  <c r="AE22" i="14"/>
  <c r="AE21" i="14"/>
  <c r="AE20" i="14"/>
  <c r="AE19" i="14"/>
  <c r="AE18" i="14"/>
  <c r="AE17" i="14"/>
  <c r="AE16" i="14"/>
  <c r="AE15" i="14"/>
  <c r="AE14" i="14"/>
  <c r="AE13" i="14"/>
  <c r="U32" i="14"/>
  <c r="U31" i="14"/>
  <c r="U30" i="14"/>
  <c r="U29" i="14"/>
  <c r="U28" i="14"/>
  <c r="U27" i="14"/>
  <c r="U26" i="14"/>
  <c r="U25" i="14"/>
  <c r="U24" i="14"/>
  <c r="U23" i="14"/>
  <c r="U22" i="14"/>
  <c r="U21" i="14"/>
  <c r="U20" i="14"/>
  <c r="U19" i="14"/>
  <c r="U18" i="14"/>
  <c r="U17" i="14"/>
  <c r="U16" i="14"/>
  <c r="U15" i="14"/>
  <c r="U14" i="14"/>
  <c r="T32" i="14"/>
  <c r="T31" i="14"/>
  <c r="T30" i="14"/>
  <c r="T29" i="14"/>
  <c r="T28" i="14"/>
  <c r="T27" i="14"/>
  <c r="T26" i="14"/>
  <c r="T25" i="14"/>
  <c r="T24" i="14"/>
  <c r="T23" i="14"/>
  <c r="T22" i="14"/>
  <c r="T21" i="14"/>
  <c r="T20" i="14"/>
  <c r="T19" i="14"/>
  <c r="T18" i="14"/>
  <c r="T17" i="14"/>
  <c r="T16" i="14"/>
  <c r="T15" i="14"/>
  <c r="T14" i="14"/>
  <c r="X70" i="79" l="1"/>
  <c r="V70" i="79"/>
  <c r="U70" i="79"/>
  <c r="T70" i="79"/>
  <c r="S70" i="79"/>
  <c r="Q70" i="79"/>
  <c r="R33" i="14" s="1"/>
  <c r="P70" i="79"/>
  <c r="O70" i="79"/>
  <c r="N70" i="79"/>
  <c r="M70" i="79"/>
  <c r="L70" i="79"/>
  <c r="K70" i="79"/>
  <c r="J70" i="79"/>
  <c r="I70" i="79"/>
  <c r="H70" i="79"/>
  <c r="G70" i="79"/>
  <c r="F70" i="79"/>
  <c r="E70" i="79"/>
  <c r="D70" i="79"/>
  <c r="D33" i="14" s="1"/>
  <c r="C70" i="79"/>
  <c r="C33" i="14" s="1"/>
  <c r="B70" i="79"/>
  <c r="B33" i="14" s="1"/>
  <c r="O9" i="79"/>
  <c r="N9" i="79"/>
  <c r="M9" i="79"/>
  <c r="L9" i="79"/>
  <c r="K9" i="79"/>
  <c r="J9" i="79"/>
  <c r="I9" i="79"/>
  <c r="H9" i="79"/>
  <c r="G9" i="79"/>
  <c r="F9" i="79"/>
  <c r="E9" i="79"/>
  <c r="D9" i="79"/>
  <c r="C9" i="79"/>
  <c r="B9" i="79"/>
  <c r="K5" i="79"/>
  <c r="C5" i="79"/>
  <c r="C4" i="79"/>
  <c r="C3" i="79"/>
  <c r="C2" i="79"/>
  <c r="Y32" i="14"/>
  <c r="X70" i="78"/>
  <c r="AD32" i="14" s="1"/>
  <c r="V70" i="78"/>
  <c r="AB32" i="14" s="1"/>
  <c r="U70" i="78"/>
  <c r="AA32" i="14" s="1"/>
  <c r="T70" i="78"/>
  <c r="X32" i="14" s="1"/>
  <c r="S70" i="78"/>
  <c r="W32" i="14" s="1"/>
  <c r="Q70" i="78"/>
  <c r="R32" i="14" s="1"/>
  <c r="P70" i="78"/>
  <c r="O70" i="78"/>
  <c r="O32" i="14" s="1"/>
  <c r="N70" i="78"/>
  <c r="N32" i="14" s="1"/>
  <c r="M70" i="78"/>
  <c r="M32" i="14" s="1"/>
  <c r="L70" i="78"/>
  <c r="L32" i="14" s="1"/>
  <c r="K70" i="78"/>
  <c r="K32" i="14" s="1"/>
  <c r="J70" i="78"/>
  <c r="J32" i="14" s="1"/>
  <c r="I70" i="78"/>
  <c r="I32" i="14" s="1"/>
  <c r="H70" i="78"/>
  <c r="H32" i="14" s="1"/>
  <c r="G70" i="78"/>
  <c r="G32" i="14" s="1"/>
  <c r="F70" i="78"/>
  <c r="F32" i="14" s="1"/>
  <c r="E70" i="78"/>
  <c r="E32" i="14" s="1"/>
  <c r="D70" i="78"/>
  <c r="D32" i="14" s="1"/>
  <c r="C70" i="78"/>
  <c r="C32" i="14" s="1"/>
  <c r="B70" i="78"/>
  <c r="B32" i="14" s="1"/>
  <c r="O9" i="78"/>
  <c r="N9" i="78"/>
  <c r="M9" i="78"/>
  <c r="L9" i="78"/>
  <c r="K9" i="78"/>
  <c r="J9" i="78"/>
  <c r="I9" i="78"/>
  <c r="H9" i="78"/>
  <c r="G9" i="78"/>
  <c r="F9" i="78"/>
  <c r="E9" i="78"/>
  <c r="D9" i="78"/>
  <c r="C9" i="78"/>
  <c r="B9" i="78"/>
  <c r="K5" i="78"/>
  <c r="C5" i="78"/>
  <c r="C4" i="78"/>
  <c r="C3" i="78"/>
  <c r="C2" i="78"/>
  <c r="Y31" i="14"/>
  <c r="X70" i="77"/>
  <c r="AD31" i="14" s="1"/>
  <c r="V70" i="77"/>
  <c r="AB31" i="14" s="1"/>
  <c r="U70" i="77"/>
  <c r="AA31" i="14" s="1"/>
  <c r="T70" i="77"/>
  <c r="X31" i="14" s="1"/>
  <c r="S70" i="77"/>
  <c r="W31" i="14" s="1"/>
  <c r="Q70" i="77"/>
  <c r="R31" i="14" s="1"/>
  <c r="P70" i="77"/>
  <c r="O70" i="77"/>
  <c r="O31" i="14" s="1"/>
  <c r="N70" i="77"/>
  <c r="N31" i="14" s="1"/>
  <c r="M70" i="77"/>
  <c r="M31" i="14" s="1"/>
  <c r="L70" i="77"/>
  <c r="L31" i="14" s="1"/>
  <c r="K70" i="77"/>
  <c r="K31" i="14" s="1"/>
  <c r="J70" i="77"/>
  <c r="J31" i="14" s="1"/>
  <c r="I70" i="77"/>
  <c r="I31" i="14" s="1"/>
  <c r="H70" i="77"/>
  <c r="H31" i="14" s="1"/>
  <c r="G70" i="77"/>
  <c r="G31" i="14" s="1"/>
  <c r="F70" i="77"/>
  <c r="F31" i="14" s="1"/>
  <c r="E70" i="77"/>
  <c r="E31" i="14" s="1"/>
  <c r="D70" i="77"/>
  <c r="D31" i="14" s="1"/>
  <c r="C70" i="77"/>
  <c r="C31" i="14" s="1"/>
  <c r="B70" i="77"/>
  <c r="B31" i="14" s="1"/>
  <c r="O9" i="77"/>
  <c r="N9" i="77"/>
  <c r="M9" i="77"/>
  <c r="L9" i="77"/>
  <c r="K9" i="77"/>
  <c r="J9" i="77"/>
  <c r="I9" i="77"/>
  <c r="H9" i="77"/>
  <c r="G9" i="77"/>
  <c r="F9" i="77"/>
  <c r="E9" i="77"/>
  <c r="D9" i="77"/>
  <c r="C9" i="77"/>
  <c r="B9" i="77"/>
  <c r="K5" i="77"/>
  <c r="C5" i="77"/>
  <c r="C4" i="77"/>
  <c r="C3" i="77"/>
  <c r="C2" i="77"/>
  <c r="Y30" i="14"/>
  <c r="X70" i="76"/>
  <c r="AD30" i="14" s="1"/>
  <c r="V70" i="76"/>
  <c r="AB30" i="14" s="1"/>
  <c r="U70" i="76"/>
  <c r="AA30" i="14" s="1"/>
  <c r="T70" i="76"/>
  <c r="X30" i="14" s="1"/>
  <c r="S70" i="76"/>
  <c r="W30" i="14" s="1"/>
  <c r="Q70" i="76"/>
  <c r="R30" i="14" s="1"/>
  <c r="P70" i="76"/>
  <c r="O70" i="76"/>
  <c r="O30" i="14" s="1"/>
  <c r="N70" i="76"/>
  <c r="N30" i="14" s="1"/>
  <c r="M70" i="76"/>
  <c r="M30" i="14" s="1"/>
  <c r="L70" i="76"/>
  <c r="L30" i="14" s="1"/>
  <c r="K70" i="76"/>
  <c r="K30" i="14" s="1"/>
  <c r="J70" i="76"/>
  <c r="J30" i="14" s="1"/>
  <c r="I70" i="76"/>
  <c r="I30" i="14" s="1"/>
  <c r="H70" i="76"/>
  <c r="H30" i="14" s="1"/>
  <c r="G70" i="76"/>
  <c r="G30" i="14" s="1"/>
  <c r="F70" i="76"/>
  <c r="F30" i="14" s="1"/>
  <c r="E70" i="76"/>
  <c r="E30" i="14" s="1"/>
  <c r="D70" i="76"/>
  <c r="D30" i="14" s="1"/>
  <c r="C70" i="76"/>
  <c r="C30" i="14" s="1"/>
  <c r="B70" i="76"/>
  <c r="B30" i="14" s="1"/>
  <c r="O9" i="76"/>
  <c r="N9" i="76"/>
  <c r="M9" i="76"/>
  <c r="L9" i="76"/>
  <c r="K9" i="76"/>
  <c r="J9" i="76"/>
  <c r="I9" i="76"/>
  <c r="H9" i="76"/>
  <c r="G9" i="76"/>
  <c r="F9" i="76"/>
  <c r="E9" i="76"/>
  <c r="D9" i="76"/>
  <c r="C9" i="76"/>
  <c r="B9" i="76"/>
  <c r="K5" i="76"/>
  <c r="C5" i="76"/>
  <c r="C4" i="76"/>
  <c r="C3" i="76"/>
  <c r="C2" i="76"/>
  <c r="Y29" i="14"/>
  <c r="X70" i="75"/>
  <c r="AD29" i="14" s="1"/>
  <c r="V70" i="75"/>
  <c r="AB29" i="14" s="1"/>
  <c r="U70" i="75"/>
  <c r="AA29" i="14" s="1"/>
  <c r="T70" i="75"/>
  <c r="X29" i="14" s="1"/>
  <c r="S70" i="75"/>
  <c r="W29" i="14" s="1"/>
  <c r="Q70" i="75"/>
  <c r="R29" i="14" s="1"/>
  <c r="P70" i="75"/>
  <c r="O70" i="75"/>
  <c r="O29" i="14" s="1"/>
  <c r="N70" i="75"/>
  <c r="N29" i="14" s="1"/>
  <c r="M70" i="75"/>
  <c r="M29" i="14" s="1"/>
  <c r="L70" i="75"/>
  <c r="L29" i="14" s="1"/>
  <c r="K70" i="75"/>
  <c r="K29" i="14" s="1"/>
  <c r="J70" i="75"/>
  <c r="J29" i="14" s="1"/>
  <c r="I70" i="75"/>
  <c r="I29" i="14" s="1"/>
  <c r="H70" i="75"/>
  <c r="H29" i="14" s="1"/>
  <c r="G70" i="75"/>
  <c r="G29" i="14" s="1"/>
  <c r="F70" i="75"/>
  <c r="F29" i="14" s="1"/>
  <c r="E70" i="75"/>
  <c r="E29" i="14" s="1"/>
  <c r="D70" i="75"/>
  <c r="D29" i="14" s="1"/>
  <c r="C70" i="75"/>
  <c r="C29" i="14" s="1"/>
  <c r="B70" i="75"/>
  <c r="B29" i="14" s="1"/>
  <c r="O9" i="75"/>
  <c r="N9" i="75"/>
  <c r="M9" i="75"/>
  <c r="L9" i="75"/>
  <c r="K9" i="75"/>
  <c r="J9" i="75"/>
  <c r="I9" i="75"/>
  <c r="H9" i="75"/>
  <c r="G9" i="75"/>
  <c r="F9" i="75"/>
  <c r="E9" i="75"/>
  <c r="D9" i="75"/>
  <c r="C9" i="75"/>
  <c r="B9" i="75"/>
  <c r="K5" i="75"/>
  <c r="C5" i="75"/>
  <c r="C4" i="75"/>
  <c r="C3" i="75"/>
  <c r="C2" i="75"/>
  <c r="Y28" i="14"/>
  <c r="X70" i="74"/>
  <c r="AD28" i="14" s="1"/>
  <c r="V70" i="74"/>
  <c r="AB28" i="14" s="1"/>
  <c r="U70" i="74"/>
  <c r="AA28" i="14" s="1"/>
  <c r="T70" i="74"/>
  <c r="X28" i="14" s="1"/>
  <c r="S70" i="74"/>
  <c r="W28" i="14" s="1"/>
  <c r="Q70" i="74"/>
  <c r="R28" i="14" s="1"/>
  <c r="P70" i="74"/>
  <c r="O70" i="74"/>
  <c r="O28" i="14" s="1"/>
  <c r="N70" i="74"/>
  <c r="N28" i="14" s="1"/>
  <c r="M70" i="74"/>
  <c r="M28" i="14" s="1"/>
  <c r="L70" i="74"/>
  <c r="L28" i="14" s="1"/>
  <c r="K70" i="74"/>
  <c r="K28" i="14" s="1"/>
  <c r="J70" i="74"/>
  <c r="J28" i="14" s="1"/>
  <c r="I70" i="74"/>
  <c r="I28" i="14" s="1"/>
  <c r="H70" i="74"/>
  <c r="H28" i="14" s="1"/>
  <c r="G70" i="74"/>
  <c r="G28" i="14" s="1"/>
  <c r="F70" i="74"/>
  <c r="F28" i="14" s="1"/>
  <c r="E70" i="74"/>
  <c r="E28" i="14" s="1"/>
  <c r="D70" i="74"/>
  <c r="D28" i="14" s="1"/>
  <c r="C70" i="74"/>
  <c r="C28" i="14" s="1"/>
  <c r="B70" i="74"/>
  <c r="B28" i="14" s="1"/>
  <c r="O9" i="74"/>
  <c r="N9" i="74"/>
  <c r="M9" i="74"/>
  <c r="L9" i="74"/>
  <c r="K9" i="74"/>
  <c r="J9" i="74"/>
  <c r="I9" i="74"/>
  <c r="H9" i="74"/>
  <c r="G9" i="74"/>
  <c r="F9" i="74"/>
  <c r="E9" i="74"/>
  <c r="D9" i="74"/>
  <c r="C9" i="74"/>
  <c r="B9" i="74"/>
  <c r="K5" i="74"/>
  <c r="C5" i="74"/>
  <c r="C4" i="74"/>
  <c r="C3" i="74"/>
  <c r="C2" i="74"/>
  <c r="Y27" i="14"/>
  <c r="X70" i="73"/>
  <c r="AD27" i="14" s="1"/>
  <c r="V70" i="73"/>
  <c r="AB27" i="14" s="1"/>
  <c r="U70" i="73"/>
  <c r="AA27" i="14" s="1"/>
  <c r="T70" i="73"/>
  <c r="X27" i="14" s="1"/>
  <c r="S70" i="73"/>
  <c r="W27" i="14" s="1"/>
  <c r="Q70" i="73"/>
  <c r="R27" i="14" s="1"/>
  <c r="P70" i="73"/>
  <c r="O70" i="73"/>
  <c r="O27" i="14" s="1"/>
  <c r="N70" i="73"/>
  <c r="N27" i="14" s="1"/>
  <c r="M70" i="73"/>
  <c r="M27" i="14" s="1"/>
  <c r="L70" i="73"/>
  <c r="L27" i="14" s="1"/>
  <c r="K70" i="73"/>
  <c r="K27" i="14" s="1"/>
  <c r="J70" i="73"/>
  <c r="J27" i="14" s="1"/>
  <c r="I70" i="73"/>
  <c r="I27" i="14" s="1"/>
  <c r="H70" i="73"/>
  <c r="H27" i="14" s="1"/>
  <c r="G70" i="73"/>
  <c r="G27" i="14" s="1"/>
  <c r="F70" i="73"/>
  <c r="F27" i="14" s="1"/>
  <c r="E70" i="73"/>
  <c r="E27" i="14" s="1"/>
  <c r="D70" i="73"/>
  <c r="D27" i="14" s="1"/>
  <c r="C70" i="73"/>
  <c r="C27" i="14" s="1"/>
  <c r="B70" i="73"/>
  <c r="B27" i="14" s="1"/>
  <c r="O9" i="73"/>
  <c r="N9" i="73"/>
  <c r="M9" i="73"/>
  <c r="L9" i="73"/>
  <c r="K9" i="73"/>
  <c r="J9" i="73"/>
  <c r="I9" i="73"/>
  <c r="H9" i="73"/>
  <c r="G9" i="73"/>
  <c r="F9" i="73"/>
  <c r="E9" i="73"/>
  <c r="D9" i="73"/>
  <c r="C9" i="73"/>
  <c r="B9" i="73"/>
  <c r="K5" i="73"/>
  <c r="C5" i="73"/>
  <c r="C4" i="73"/>
  <c r="C3" i="73"/>
  <c r="C2" i="73"/>
  <c r="Y26" i="14"/>
  <c r="X70" i="72"/>
  <c r="AD26" i="14" s="1"/>
  <c r="V70" i="72"/>
  <c r="AB26" i="14" s="1"/>
  <c r="U70" i="72"/>
  <c r="AA26" i="14" s="1"/>
  <c r="T70" i="72"/>
  <c r="X26" i="14" s="1"/>
  <c r="S70" i="72"/>
  <c r="W26" i="14" s="1"/>
  <c r="Q70" i="72"/>
  <c r="R26" i="14" s="1"/>
  <c r="P70" i="72"/>
  <c r="O70" i="72"/>
  <c r="O26" i="14" s="1"/>
  <c r="N70" i="72"/>
  <c r="N26" i="14" s="1"/>
  <c r="M70" i="72"/>
  <c r="M26" i="14" s="1"/>
  <c r="L70" i="72"/>
  <c r="L26" i="14" s="1"/>
  <c r="K70" i="72"/>
  <c r="K26" i="14" s="1"/>
  <c r="J70" i="72"/>
  <c r="J26" i="14" s="1"/>
  <c r="I70" i="72"/>
  <c r="I26" i="14" s="1"/>
  <c r="H70" i="72"/>
  <c r="H26" i="14" s="1"/>
  <c r="G70" i="72"/>
  <c r="G26" i="14" s="1"/>
  <c r="F70" i="72"/>
  <c r="F26" i="14" s="1"/>
  <c r="E70" i="72"/>
  <c r="E26" i="14" s="1"/>
  <c r="D70" i="72"/>
  <c r="D26" i="14" s="1"/>
  <c r="C70" i="72"/>
  <c r="C26" i="14" s="1"/>
  <c r="B70" i="72"/>
  <c r="B26" i="14" s="1"/>
  <c r="O9" i="72"/>
  <c r="N9" i="72"/>
  <c r="M9" i="72"/>
  <c r="L9" i="72"/>
  <c r="K9" i="72"/>
  <c r="J9" i="72"/>
  <c r="I9" i="72"/>
  <c r="H9" i="72"/>
  <c r="G9" i="72"/>
  <c r="F9" i="72"/>
  <c r="E9" i="72"/>
  <c r="D9" i="72"/>
  <c r="C9" i="72"/>
  <c r="B9" i="72"/>
  <c r="K5" i="72"/>
  <c r="C5" i="72"/>
  <c r="C4" i="72"/>
  <c r="C3" i="72"/>
  <c r="C2" i="72"/>
  <c r="Y25" i="14"/>
  <c r="X70" i="71"/>
  <c r="AD25" i="14" s="1"/>
  <c r="V70" i="71"/>
  <c r="AB25" i="14" s="1"/>
  <c r="U70" i="71"/>
  <c r="AA25" i="14" s="1"/>
  <c r="T70" i="71"/>
  <c r="X25" i="14" s="1"/>
  <c r="S70" i="71"/>
  <c r="W25" i="14" s="1"/>
  <c r="Q70" i="71"/>
  <c r="R25" i="14" s="1"/>
  <c r="P70" i="71"/>
  <c r="O70" i="71"/>
  <c r="O25" i="14" s="1"/>
  <c r="N70" i="71"/>
  <c r="N25" i="14" s="1"/>
  <c r="M70" i="71"/>
  <c r="M25" i="14" s="1"/>
  <c r="L70" i="71"/>
  <c r="L25" i="14" s="1"/>
  <c r="K70" i="71"/>
  <c r="K25" i="14" s="1"/>
  <c r="J70" i="71"/>
  <c r="J25" i="14" s="1"/>
  <c r="I70" i="71"/>
  <c r="I25" i="14" s="1"/>
  <c r="H70" i="71"/>
  <c r="H25" i="14" s="1"/>
  <c r="G70" i="71"/>
  <c r="G25" i="14" s="1"/>
  <c r="F70" i="71"/>
  <c r="F25" i="14" s="1"/>
  <c r="E70" i="71"/>
  <c r="E25" i="14" s="1"/>
  <c r="D70" i="71"/>
  <c r="D25" i="14" s="1"/>
  <c r="C70" i="71"/>
  <c r="C25" i="14" s="1"/>
  <c r="B70" i="71"/>
  <c r="B25" i="14" s="1"/>
  <c r="O9" i="71"/>
  <c r="N9" i="71"/>
  <c r="M9" i="71"/>
  <c r="L9" i="71"/>
  <c r="K9" i="71"/>
  <c r="J9" i="71"/>
  <c r="I9" i="71"/>
  <c r="H9" i="71"/>
  <c r="G9" i="71"/>
  <c r="F9" i="71"/>
  <c r="E9" i="71"/>
  <c r="D9" i="71"/>
  <c r="C9" i="71"/>
  <c r="B9" i="71"/>
  <c r="K5" i="71"/>
  <c r="C5" i="71"/>
  <c r="C4" i="71"/>
  <c r="C3" i="71"/>
  <c r="C2" i="71"/>
  <c r="Y24" i="14"/>
  <c r="X70" i="70"/>
  <c r="AD24" i="14" s="1"/>
  <c r="V70" i="70"/>
  <c r="AB24" i="14" s="1"/>
  <c r="U70" i="70"/>
  <c r="AA24" i="14" s="1"/>
  <c r="T70" i="70"/>
  <c r="X24" i="14" s="1"/>
  <c r="S70" i="70"/>
  <c r="W24" i="14" s="1"/>
  <c r="Q70" i="70"/>
  <c r="R24" i="14" s="1"/>
  <c r="P70" i="70"/>
  <c r="O70" i="70"/>
  <c r="O24" i="14" s="1"/>
  <c r="N70" i="70"/>
  <c r="N24" i="14" s="1"/>
  <c r="M70" i="70"/>
  <c r="M24" i="14" s="1"/>
  <c r="L70" i="70"/>
  <c r="L24" i="14" s="1"/>
  <c r="K70" i="70"/>
  <c r="K24" i="14" s="1"/>
  <c r="J70" i="70"/>
  <c r="J24" i="14" s="1"/>
  <c r="I70" i="70"/>
  <c r="I24" i="14" s="1"/>
  <c r="H70" i="70"/>
  <c r="H24" i="14" s="1"/>
  <c r="G70" i="70"/>
  <c r="G24" i="14" s="1"/>
  <c r="F70" i="70"/>
  <c r="F24" i="14" s="1"/>
  <c r="E70" i="70"/>
  <c r="E24" i="14" s="1"/>
  <c r="D70" i="70"/>
  <c r="D24" i="14" s="1"/>
  <c r="C70" i="70"/>
  <c r="C24" i="14" s="1"/>
  <c r="B70" i="70"/>
  <c r="B24" i="14" s="1"/>
  <c r="O9" i="70"/>
  <c r="N9" i="70"/>
  <c r="M9" i="70"/>
  <c r="L9" i="70"/>
  <c r="K9" i="70"/>
  <c r="J9" i="70"/>
  <c r="I9" i="70"/>
  <c r="H9" i="70"/>
  <c r="G9" i="70"/>
  <c r="F9" i="70"/>
  <c r="E9" i="70"/>
  <c r="D9" i="70"/>
  <c r="C9" i="70"/>
  <c r="B9" i="70"/>
  <c r="K5" i="70"/>
  <c r="C5" i="70"/>
  <c r="C4" i="70"/>
  <c r="C3" i="70"/>
  <c r="C2" i="70"/>
  <c r="Y23" i="14"/>
  <c r="X70" i="69"/>
  <c r="AD23" i="14" s="1"/>
  <c r="V70" i="69"/>
  <c r="AB23" i="14" s="1"/>
  <c r="U70" i="69"/>
  <c r="AA23" i="14" s="1"/>
  <c r="T70" i="69"/>
  <c r="X23" i="14" s="1"/>
  <c r="S70" i="69"/>
  <c r="W23" i="14" s="1"/>
  <c r="Q70" i="69"/>
  <c r="R23" i="14" s="1"/>
  <c r="P70" i="69"/>
  <c r="O70" i="69"/>
  <c r="O23" i="14" s="1"/>
  <c r="N70" i="69"/>
  <c r="N23" i="14" s="1"/>
  <c r="M70" i="69"/>
  <c r="M23" i="14" s="1"/>
  <c r="L70" i="69"/>
  <c r="L23" i="14" s="1"/>
  <c r="K70" i="69"/>
  <c r="K23" i="14" s="1"/>
  <c r="J70" i="69"/>
  <c r="J23" i="14" s="1"/>
  <c r="I70" i="69"/>
  <c r="I23" i="14" s="1"/>
  <c r="H70" i="69"/>
  <c r="H23" i="14" s="1"/>
  <c r="G70" i="69"/>
  <c r="G23" i="14" s="1"/>
  <c r="F70" i="69"/>
  <c r="F23" i="14" s="1"/>
  <c r="E70" i="69"/>
  <c r="E23" i="14" s="1"/>
  <c r="D70" i="69"/>
  <c r="D23" i="14" s="1"/>
  <c r="C70" i="69"/>
  <c r="C23" i="14" s="1"/>
  <c r="B70" i="69"/>
  <c r="B23" i="14" s="1"/>
  <c r="O9" i="69"/>
  <c r="N9" i="69"/>
  <c r="M9" i="69"/>
  <c r="L9" i="69"/>
  <c r="K9" i="69"/>
  <c r="J9" i="69"/>
  <c r="I9" i="69"/>
  <c r="H9" i="69"/>
  <c r="G9" i="69"/>
  <c r="F9" i="69"/>
  <c r="E9" i="69"/>
  <c r="D9" i="69"/>
  <c r="C9" i="69"/>
  <c r="B9" i="69"/>
  <c r="K5" i="69"/>
  <c r="C5" i="69"/>
  <c r="C4" i="69"/>
  <c r="C3" i="69"/>
  <c r="C2" i="69"/>
  <c r="Y22" i="14"/>
  <c r="X70" i="68"/>
  <c r="AD22" i="14" s="1"/>
  <c r="V70" i="68"/>
  <c r="AB22" i="14" s="1"/>
  <c r="U70" i="68"/>
  <c r="AA22" i="14" s="1"/>
  <c r="T70" i="68"/>
  <c r="X22" i="14" s="1"/>
  <c r="S70" i="68"/>
  <c r="W22" i="14" s="1"/>
  <c r="Q70" i="68"/>
  <c r="R22" i="14" s="1"/>
  <c r="P70" i="68"/>
  <c r="O70" i="68"/>
  <c r="O22" i="14" s="1"/>
  <c r="N70" i="68"/>
  <c r="N22" i="14" s="1"/>
  <c r="M70" i="68"/>
  <c r="M22" i="14" s="1"/>
  <c r="L70" i="68"/>
  <c r="L22" i="14" s="1"/>
  <c r="K70" i="68"/>
  <c r="K22" i="14" s="1"/>
  <c r="J70" i="68"/>
  <c r="J22" i="14" s="1"/>
  <c r="I70" i="68"/>
  <c r="I22" i="14" s="1"/>
  <c r="H70" i="68"/>
  <c r="H22" i="14" s="1"/>
  <c r="G70" i="68"/>
  <c r="G22" i="14" s="1"/>
  <c r="F70" i="68"/>
  <c r="F22" i="14" s="1"/>
  <c r="E70" i="68"/>
  <c r="E22" i="14" s="1"/>
  <c r="D70" i="68"/>
  <c r="D22" i="14" s="1"/>
  <c r="C70" i="68"/>
  <c r="C22" i="14" s="1"/>
  <c r="B70" i="68"/>
  <c r="B22" i="14" s="1"/>
  <c r="O9" i="68"/>
  <c r="N9" i="68"/>
  <c r="M9" i="68"/>
  <c r="L9" i="68"/>
  <c r="K9" i="68"/>
  <c r="J9" i="68"/>
  <c r="I9" i="68"/>
  <c r="H9" i="68"/>
  <c r="G9" i="68"/>
  <c r="F9" i="68"/>
  <c r="E9" i="68"/>
  <c r="D9" i="68"/>
  <c r="C9" i="68"/>
  <c r="B9" i="68"/>
  <c r="K5" i="68"/>
  <c r="C5" i="68"/>
  <c r="C4" i="68"/>
  <c r="C3" i="68"/>
  <c r="C2" i="68"/>
  <c r="Y21" i="14"/>
  <c r="X70" i="67"/>
  <c r="AD21" i="14" s="1"/>
  <c r="V70" i="67"/>
  <c r="AB21" i="14" s="1"/>
  <c r="U70" i="67"/>
  <c r="AA21" i="14" s="1"/>
  <c r="T70" i="67"/>
  <c r="X21" i="14" s="1"/>
  <c r="S70" i="67"/>
  <c r="W21" i="14" s="1"/>
  <c r="Q70" i="67"/>
  <c r="R21" i="14" s="1"/>
  <c r="P70" i="67"/>
  <c r="O70" i="67"/>
  <c r="O21" i="14" s="1"/>
  <c r="N70" i="67"/>
  <c r="N21" i="14" s="1"/>
  <c r="M70" i="67"/>
  <c r="M21" i="14" s="1"/>
  <c r="L70" i="67"/>
  <c r="L21" i="14" s="1"/>
  <c r="K70" i="67"/>
  <c r="K21" i="14" s="1"/>
  <c r="J70" i="67"/>
  <c r="J21" i="14" s="1"/>
  <c r="I70" i="67"/>
  <c r="I21" i="14" s="1"/>
  <c r="H70" i="67"/>
  <c r="H21" i="14" s="1"/>
  <c r="G70" i="67"/>
  <c r="G21" i="14" s="1"/>
  <c r="F70" i="67"/>
  <c r="F21" i="14" s="1"/>
  <c r="E70" i="67"/>
  <c r="E21" i="14" s="1"/>
  <c r="D70" i="67"/>
  <c r="D21" i="14" s="1"/>
  <c r="C70" i="67"/>
  <c r="C21" i="14" s="1"/>
  <c r="B70" i="67"/>
  <c r="B21" i="14" s="1"/>
  <c r="O9" i="67"/>
  <c r="N9" i="67"/>
  <c r="M9" i="67"/>
  <c r="L9" i="67"/>
  <c r="K9" i="67"/>
  <c r="J9" i="67"/>
  <c r="I9" i="67"/>
  <c r="H9" i="67"/>
  <c r="G9" i="67"/>
  <c r="F9" i="67"/>
  <c r="E9" i="67"/>
  <c r="D9" i="67"/>
  <c r="C9" i="67"/>
  <c r="B9" i="67"/>
  <c r="K5" i="67"/>
  <c r="C5" i="67"/>
  <c r="C4" i="67"/>
  <c r="C3" i="67"/>
  <c r="C2" i="67"/>
  <c r="Y20" i="14"/>
  <c r="X70" i="66"/>
  <c r="AD20" i="14" s="1"/>
  <c r="V70" i="66"/>
  <c r="AB20" i="14" s="1"/>
  <c r="U70" i="66"/>
  <c r="AA20" i="14" s="1"/>
  <c r="T70" i="66"/>
  <c r="X20" i="14" s="1"/>
  <c r="S70" i="66"/>
  <c r="W20" i="14" s="1"/>
  <c r="Q70" i="66"/>
  <c r="R20" i="14" s="1"/>
  <c r="P70" i="66"/>
  <c r="O70" i="66"/>
  <c r="O20" i="14" s="1"/>
  <c r="N70" i="66"/>
  <c r="N20" i="14" s="1"/>
  <c r="M70" i="66"/>
  <c r="M20" i="14" s="1"/>
  <c r="L70" i="66"/>
  <c r="L20" i="14" s="1"/>
  <c r="K70" i="66"/>
  <c r="K20" i="14" s="1"/>
  <c r="J70" i="66"/>
  <c r="J20" i="14" s="1"/>
  <c r="I70" i="66"/>
  <c r="I20" i="14" s="1"/>
  <c r="H70" i="66"/>
  <c r="H20" i="14" s="1"/>
  <c r="G70" i="66"/>
  <c r="G20" i="14" s="1"/>
  <c r="F70" i="66"/>
  <c r="F20" i="14" s="1"/>
  <c r="E70" i="66"/>
  <c r="E20" i="14" s="1"/>
  <c r="D70" i="66"/>
  <c r="D20" i="14" s="1"/>
  <c r="C70" i="66"/>
  <c r="C20" i="14" s="1"/>
  <c r="B70" i="66"/>
  <c r="B20" i="14" s="1"/>
  <c r="O9" i="66"/>
  <c r="N9" i="66"/>
  <c r="M9" i="66"/>
  <c r="L9" i="66"/>
  <c r="K9" i="66"/>
  <c r="J9" i="66"/>
  <c r="I9" i="66"/>
  <c r="H9" i="66"/>
  <c r="G9" i="66"/>
  <c r="F9" i="66"/>
  <c r="E9" i="66"/>
  <c r="D9" i="66"/>
  <c r="C9" i="66"/>
  <c r="B9" i="66"/>
  <c r="K5" i="66"/>
  <c r="C5" i="66"/>
  <c r="C4" i="66"/>
  <c r="C3" i="66"/>
  <c r="C2" i="66"/>
  <c r="Y19" i="14"/>
  <c r="X70" i="65"/>
  <c r="AD19" i="14" s="1"/>
  <c r="V70" i="65"/>
  <c r="AB19" i="14" s="1"/>
  <c r="U70" i="65"/>
  <c r="AA19" i="14" s="1"/>
  <c r="T70" i="65"/>
  <c r="X19" i="14" s="1"/>
  <c r="S70" i="65"/>
  <c r="W19" i="14" s="1"/>
  <c r="Q70" i="65"/>
  <c r="R19" i="14" s="1"/>
  <c r="P70" i="65"/>
  <c r="O70" i="65"/>
  <c r="O19" i="14" s="1"/>
  <c r="N70" i="65"/>
  <c r="N19" i="14" s="1"/>
  <c r="M70" i="65"/>
  <c r="M19" i="14" s="1"/>
  <c r="L70" i="65"/>
  <c r="L19" i="14" s="1"/>
  <c r="K70" i="65"/>
  <c r="K19" i="14" s="1"/>
  <c r="J70" i="65"/>
  <c r="J19" i="14" s="1"/>
  <c r="I70" i="65"/>
  <c r="I19" i="14" s="1"/>
  <c r="H70" i="65"/>
  <c r="H19" i="14" s="1"/>
  <c r="G70" i="65"/>
  <c r="G19" i="14" s="1"/>
  <c r="F70" i="65"/>
  <c r="F19" i="14" s="1"/>
  <c r="E70" i="65"/>
  <c r="E19" i="14" s="1"/>
  <c r="D70" i="65"/>
  <c r="D19" i="14" s="1"/>
  <c r="C70" i="65"/>
  <c r="C19" i="14" s="1"/>
  <c r="B70" i="65"/>
  <c r="B19" i="14" s="1"/>
  <c r="O9" i="65"/>
  <c r="N9" i="65"/>
  <c r="M9" i="65"/>
  <c r="L9" i="65"/>
  <c r="K9" i="65"/>
  <c r="J9" i="65"/>
  <c r="I9" i="65"/>
  <c r="H9" i="65"/>
  <c r="G9" i="65"/>
  <c r="F9" i="65"/>
  <c r="E9" i="65"/>
  <c r="D9" i="65"/>
  <c r="C9" i="65"/>
  <c r="B9" i="65"/>
  <c r="K5" i="65"/>
  <c r="C5" i="65"/>
  <c r="C4" i="65"/>
  <c r="C3" i="65"/>
  <c r="C2" i="65"/>
  <c r="Y18" i="14"/>
  <c r="X70" i="64"/>
  <c r="AD18" i="14" s="1"/>
  <c r="V70" i="64"/>
  <c r="AB18" i="14" s="1"/>
  <c r="U70" i="64"/>
  <c r="AA18" i="14" s="1"/>
  <c r="T70" i="64"/>
  <c r="X18" i="14" s="1"/>
  <c r="S70" i="64"/>
  <c r="W18" i="14" s="1"/>
  <c r="Q70" i="64"/>
  <c r="R18" i="14" s="1"/>
  <c r="P70" i="64"/>
  <c r="O70" i="64"/>
  <c r="O18" i="14" s="1"/>
  <c r="N70" i="64"/>
  <c r="N18" i="14" s="1"/>
  <c r="M70" i="64"/>
  <c r="M18" i="14" s="1"/>
  <c r="L70" i="64"/>
  <c r="L18" i="14" s="1"/>
  <c r="K70" i="64"/>
  <c r="K18" i="14" s="1"/>
  <c r="J70" i="64"/>
  <c r="J18" i="14" s="1"/>
  <c r="I70" i="64"/>
  <c r="I18" i="14" s="1"/>
  <c r="H70" i="64"/>
  <c r="H18" i="14" s="1"/>
  <c r="G70" i="64"/>
  <c r="G18" i="14" s="1"/>
  <c r="F70" i="64"/>
  <c r="F18" i="14" s="1"/>
  <c r="E70" i="64"/>
  <c r="E18" i="14" s="1"/>
  <c r="D70" i="64"/>
  <c r="D18" i="14" s="1"/>
  <c r="C70" i="64"/>
  <c r="C18" i="14" s="1"/>
  <c r="B70" i="64"/>
  <c r="B18" i="14" s="1"/>
  <c r="O9" i="64"/>
  <c r="N9" i="64"/>
  <c r="M9" i="64"/>
  <c r="L9" i="64"/>
  <c r="K9" i="64"/>
  <c r="J9" i="64"/>
  <c r="I9" i="64"/>
  <c r="H9" i="64"/>
  <c r="G9" i="64"/>
  <c r="F9" i="64"/>
  <c r="E9" i="64"/>
  <c r="D9" i="64"/>
  <c r="C9" i="64"/>
  <c r="B9" i="64"/>
  <c r="K5" i="64"/>
  <c r="C5" i="64"/>
  <c r="C4" i="64"/>
  <c r="C3" i="64"/>
  <c r="C2" i="64"/>
  <c r="Y17" i="14"/>
  <c r="X70" i="63"/>
  <c r="AD17" i="14" s="1"/>
  <c r="V70" i="63"/>
  <c r="AB17" i="14" s="1"/>
  <c r="U70" i="63"/>
  <c r="AA17" i="14" s="1"/>
  <c r="T70" i="63"/>
  <c r="X17" i="14" s="1"/>
  <c r="S70" i="63"/>
  <c r="W17" i="14" s="1"/>
  <c r="Q70" i="63"/>
  <c r="R17" i="14" s="1"/>
  <c r="P70" i="63"/>
  <c r="O70" i="63"/>
  <c r="O17" i="14" s="1"/>
  <c r="N70" i="63"/>
  <c r="N17" i="14" s="1"/>
  <c r="M70" i="63"/>
  <c r="M17" i="14" s="1"/>
  <c r="L70" i="63"/>
  <c r="L17" i="14" s="1"/>
  <c r="K70" i="63"/>
  <c r="K17" i="14" s="1"/>
  <c r="J70" i="63"/>
  <c r="J17" i="14" s="1"/>
  <c r="I70" i="63"/>
  <c r="I17" i="14" s="1"/>
  <c r="H70" i="63"/>
  <c r="H17" i="14" s="1"/>
  <c r="G70" i="63"/>
  <c r="G17" i="14" s="1"/>
  <c r="F70" i="63"/>
  <c r="F17" i="14" s="1"/>
  <c r="E70" i="63"/>
  <c r="E17" i="14" s="1"/>
  <c r="D70" i="63"/>
  <c r="D17" i="14" s="1"/>
  <c r="C70" i="63"/>
  <c r="C17" i="14" s="1"/>
  <c r="B70" i="63"/>
  <c r="B17" i="14" s="1"/>
  <c r="O9" i="63"/>
  <c r="N9" i="63"/>
  <c r="M9" i="63"/>
  <c r="L9" i="63"/>
  <c r="K9" i="63"/>
  <c r="J9" i="63"/>
  <c r="I9" i="63"/>
  <c r="H9" i="63"/>
  <c r="G9" i="63"/>
  <c r="F9" i="63"/>
  <c r="E9" i="63"/>
  <c r="D9" i="63"/>
  <c r="C9" i="63"/>
  <c r="B9" i="63"/>
  <c r="K5" i="63"/>
  <c r="C5" i="63"/>
  <c r="C4" i="63"/>
  <c r="C3" i="63"/>
  <c r="C2" i="63"/>
  <c r="Y16" i="14"/>
  <c r="X70" i="62"/>
  <c r="AD16" i="14" s="1"/>
  <c r="V70" i="62"/>
  <c r="AB16" i="14" s="1"/>
  <c r="U70" i="62"/>
  <c r="AA16" i="14" s="1"/>
  <c r="T70" i="62"/>
  <c r="X16" i="14" s="1"/>
  <c r="S70" i="62"/>
  <c r="W16" i="14" s="1"/>
  <c r="Q70" i="62"/>
  <c r="R16" i="14" s="1"/>
  <c r="P70" i="62"/>
  <c r="O70" i="62"/>
  <c r="O16" i="14" s="1"/>
  <c r="N70" i="62"/>
  <c r="N16" i="14" s="1"/>
  <c r="M70" i="62"/>
  <c r="M16" i="14" s="1"/>
  <c r="L70" i="62"/>
  <c r="L16" i="14" s="1"/>
  <c r="K70" i="62"/>
  <c r="K16" i="14" s="1"/>
  <c r="J70" i="62"/>
  <c r="J16" i="14" s="1"/>
  <c r="I70" i="62"/>
  <c r="I16" i="14" s="1"/>
  <c r="H70" i="62"/>
  <c r="H16" i="14" s="1"/>
  <c r="G70" i="62"/>
  <c r="G16" i="14" s="1"/>
  <c r="F70" i="62"/>
  <c r="F16" i="14" s="1"/>
  <c r="E70" i="62"/>
  <c r="E16" i="14" s="1"/>
  <c r="D70" i="62"/>
  <c r="D16" i="14" s="1"/>
  <c r="C70" i="62"/>
  <c r="C16" i="14" s="1"/>
  <c r="B70" i="62"/>
  <c r="B16" i="14" s="1"/>
  <c r="O9" i="62"/>
  <c r="N9" i="62"/>
  <c r="M9" i="62"/>
  <c r="L9" i="62"/>
  <c r="K9" i="62"/>
  <c r="J9" i="62"/>
  <c r="I9" i="62"/>
  <c r="H9" i="62"/>
  <c r="G9" i="62"/>
  <c r="F9" i="62"/>
  <c r="E9" i="62"/>
  <c r="D9" i="62"/>
  <c r="C9" i="62"/>
  <c r="B9" i="62"/>
  <c r="K5" i="62"/>
  <c r="C5" i="62"/>
  <c r="C4" i="62"/>
  <c r="C3" i="62"/>
  <c r="C2" i="62"/>
  <c r="Y15" i="14"/>
  <c r="X70" i="61"/>
  <c r="AD15" i="14" s="1"/>
  <c r="V70" i="61"/>
  <c r="AB15" i="14" s="1"/>
  <c r="U70" i="61"/>
  <c r="AA15" i="14" s="1"/>
  <c r="T70" i="61"/>
  <c r="X15" i="14" s="1"/>
  <c r="S70" i="61"/>
  <c r="W15" i="14" s="1"/>
  <c r="Q70" i="61"/>
  <c r="R15" i="14" s="1"/>
  <c r="P70" i="61"/>
  <c r="O70" i="61"/>
  <c r="O15" i="14" s="1"/>
  <c r="N70" i="61"/>
  <c r="N15" i="14" s="1"/>
  <c r="M70" i="61"/>
  <c r="M15" i="14" s="1"/>
  <c r="L70" i="61"/>
  <c r="L15" i="14" s="1"/>
  <c r="K70" i="61"/>
  <c r="K15" i="14" s="1"/>
  <c r="J70" i="61"/>
  <c r="J15" i="14" s="1"/>
  <c r="I70" i="61"/>
  <c r="I15" i="14" s="1"/>
  <c r="H70" i="61"/>
  <c r="H15" i="14" s="1"/>
  <c r="G70" i="61"/>
  <c r="G15" i="14" s="1"/>
  <c r="F70" i="61"/>
  <c r="F15" i="14" s="1"/>
  <c r="E70" i="61"/>
  <c r="E15" i="14" s="1"/>
  <c r="D70" i="61"/>
  <c r="D15" i="14" s="1"/>
  <c r="C70" i="61"/>
  <c r="C15" i="14" s="1"/>
  <c r="B70" i="61"/>
  <c r="B15" i="14" s="1"/>
  <c r="O9" i="61"/>
  <c r="N9" i="61"/>
  <c r="M9" i="61"/>
  <c r="L9" i="61"/>
  <c r="K9" i="61"/>
  <c r="J9" i="61"/>
  <c r="I9" i="61"/>
  <c r="H9" i="61"/>
  <c r="G9" i="61"/>
  <c r="F9" i="61"/>
  <c r="E9" i="61"/>
  <c r="D9" i="61"/>
  <c r="C9" i="61"/>
  <c r="B9" i="61"/>
  <c r="K5" i="61"/>
  <c r="C5" i="61"/>
  <c r="C4" i="61"/>
  <c r="C3" i="61"/>
  <c r="C2" i="61"/>
  <c r="Y14" i="14"/>
  <c r="X70" i="60"/>
  <c r="AD14" i="14" s="1"/>
  <c r="V70" i="60"/>
  <c r="AB14" i="14" s="1"/>
  <c r="U70" i="60"/>
  <c r="AA14" i="14" s="1"/>
  <c r="T70" i="60"/>
  <c r="X14" i="14" s="1"/>
  <c r="S70" i="60"/>
  <c r="W14" i="14" s="1"/>
  <c r="Q70" i="60"/>
  <c r="R14" i="14" s="1"/>
  <c r="P70" i="60"/>
  <c r="O70" i="60"/>
  <c r="O14" i="14" s="1"/>
  <c r="N70" i="60"/>
  <c r="N14" i="14" s="1"/>
  <c r="M70" i="60"/>
  <c r="M14" i="14" s="1"/>
  <c r="L70" i="60"/>
  <c r="L14" i="14" s="1"/>
  <c r="K70" i="60"/>
  <c r="K14" i="14" s="1"/>
  <c r="J70" i="60"/>
  <c r="J14" i="14" s="1"/>
  <c r="I70" i="60"/>
  <c r="I14" i="14" s="1"/>
  <c r="H70" i="60"/>
  <c r="H14" i="14" s="1"/>
  <c r="G70" i="60"/>
  <c r="G14" i="14" s="1"/>
  <c r="F70" i="60"/>
  <c r="F14" i="14" s="1"/>
  <c r="E70" i="60"/>
  <c r="E14" i="14" s="1"/>
  <c r="D70" i="60"/>
  <c r="D14" i="14" s="1"/>
  <c r="C70" i="60"/>
  <c r="C14" i="14" s="1"/>
  <c r="B70" i="60"/>
  <c r="B14" i="14" s="1"/>
  <c r="O9" i="60"/>
  <c r="N9" i="60"/>
  <c r="M9" i="60"/>
  <c r="L9" i="60"/>
  <c r="K9" i="60"/>
  <c r="J9" i="60"/>
  <c r="I9" i="60"/>
  <c r="H9" i="60"/>
  <c r="G9" i="60"/>
  <c r="F9" i="60"/>
  <c r="E9" i="60"/>
  <c r="D9" i="60"/>
  <c r="C9" i="60"/>
  <c r="B9" i="60"/>
  <c r="K5" i="60"/>
  <c r="C5" i="60"/>
  <c r="C4" i="60"/>
  <c r="C3" i="60"/>
  <c r="C2" i="60"/>
  <c r="Q33" i="14" l="1"/>
  <c r="C5" i="15"/>
  <c r="T13" i="14"/>
  <c r="C4" i="15"/>
  <c r="C3" i="15"/>
  <c r="C2" i="15"/>
  <c r="K5" i="15"/>
  <c r="C9" i="15"/>
  <c r="D9" i="15"/>
  <c r="E9" i="15"/>
  <c r="F9" i="15"/>
  <c r="G9" i="15"/>
  <c r="H9" i="15"/>
  <c r="I9" i="15"/>
  <c r="J9" i="15"/>
  <c r="K9" i="15"/>
  <c r="L9" i="15"/>
  <c r="M9" i="15"/>
  <c r="N9" i="15"/>
  <c r="O9" i="15"/>
  <c r="B9" i="15"/>
  <c r="U13" i="14" l="1"/>
  <c r="Q70" i="15"/>
  <c r="R13" i="14" s="1"/>
  <c r="X70" i="15" l="1"/>
  <c r="AD13" i="14" s="1"/>
  <c r="T70" i="15"/>
  <c r="X13" i="14" s="1"/>
  <c r="U70" i="15"/>
  <c r="AA13" i="14" s="1"/>
  <c r="V70" i="15"/>
  <c r="AB13" i="14" s="1"/>
  <c r="S70" i="15"/>
  <c r="W13" i="14" s="1"/>
  <c r="F70" i="15"/>
  <c r="F13" i="14" s="1"/>
  <c r="G70" i="15"/>
  <c r="G13" i="14" s="1"/>
  <c r="H70" i="15"/>
  <c r="H13" i="14" s="1"/>
  <c r="I70" i="15"/>
  <c r="I13" i="14" s="1"/>
  <c r="J70" i="15"/>
  <c r="J13" i="14" s="1"/>
  <c r="Q27" i="14"/>
  <c r="Q28" i="14"/>
  <c r="Q29" i="14"/>
  <c r="Q30" i="14"/>
  <c r="Q31" i="14"/>
  <c r="Q32" i="14"/>
  <c r="Q35" i="14"/>
  <c r="Q40" i="14" l="1"/>
  <c r="Q39" i="14"/>
  <c r="W3" i="14" l="1"/>
  <c r="Y13" i="14"/>
  <c r="Y36" i="14" s="1"/>
  <c r="W4" i="14" l="1"/>
  <c r="C70" i="15"/>
  <c r="C13" i="14" s="1"/>
  <c r="D70" i="15"/>
  <c r="D13" i="14" s="1"/>
  <c r="E70" i="15"/>
  <c r="E13" i="14" s="1"/>
  <c r="K70" i="15"/>
  <c r="K13" i="14" s="1"/>
  <c r="L70" i="15"/>
  <c r="L13" i="14" s="1"/>
  <c r="M70" i="15"/>
  <c r="M13" i="14" s="1"/>
  <c r="N70" i="15"/>
  <c r="N13" i="14" s="1"/>
  <c r="O70" i="15"/>
  <c r="O13" i="14" s="1"/>
  <c r="P70" i="15"/>
  <c r="B70" i="15"/>
  <c r="B13" i="14" s="1"/>
  <c r="Q13" i="14" l="1"/>
  <c r="Q26" i="14"/>
  <c r="Q25" i="14"/>
  <c r="Q24" i="14"/>
  <c r="Q23" i="14"/>
  <c r="Q22" i="14"/>
  <c r="Q21" i="14"/>
  <c r="Q20" i="14"/>
  <c r="Q19" i="14"/>
  <c r="Q18" i="14"/>
  <c r="Q17" i="14"/>
  <c r="Q16" i="14"/>
  <c r="Q15" i="14"/>
  <c r="Q14" i="14"/>
  <c r="B9" i="14"/>
  <c r="R36" i="14" l="1"/>
  <c r="R37" i="14" s="1"/>
  <c r="W7" i="14"/>
  <c r="AE3" i="14" s="1"/>
  <c r="M36" i="14"/>
  <c r="M37" i="14" s="1"/>
  <c r="J36" i="14"/>
  <c r="J37" i="14" s="1"/>
  <c r="N36" i="14"/>
  <c r="N37" i="14" s="1"/>
  <c r="L36" i="14"/>
  <c r="L37" i="14" s="1"/>
  <c r="K36" i="14"/>
  <c r="K37" i="14" s="1"/>
  <c r="Q36" i="14"/>
  <c r="Q37" i="14" s="1"/>
  <c r="AD36" i="14"/>
  <c r="AD37" i="14" s="1"/>
  <c r="F36" i="14"/>
  <c r="F37" i="14" s="1"/>
  <c r="T36" i="14"/>
  <c r="T37" i="14" s="1"/>
  <c r="C36" i="14"/>
  <c r="C37" i="14" s="1"/>
  <c r="E36" i="14"/>
  <c r="E37" i="14" s="1"/>
  <c r="I36" i="14"/>
  <c r="I37" i="14" s="1"/>
  <c r="B36" i="14"/>
  <c r="B37" i="14" s="1"/>
  <c r="O36" i="14"/>
  <c r="O37" i="14" s="1"/>
  <c r="AA36" i="14"/>
  <c r="AA37" i="14" s="1"/>
  <c r="G36" i="14"/>
  <c r="G37" i="14" s="1"/>
  <c r="W36" i="14"/>
  <c r="W37" i="14" s="1"/>
  <c r="AB36" i="14"/>
  <c r="AB37" i="14" s="1"/>
  <c r="D36" i="14"/>
  <c r="D37" i="14" s="1"/>
  <c r="H36" i="14"/>
  <c r="H37" i="14" s="1"/>
  <c r="X36" i="14"/>
  <c r="X37" i="14" s="1"/>
  <c r="C41" i="12"/>
  <c r="D41" i="12"/>
  <c r="E41" i="12"/>
  <c r="F41" i="12"/>
  <c r="G41" i="12"/>
  <c r="H41" i="12"/>
  <c r="I41" i="12"/>
  <c r="J41" i="12"/>
  <c r="K41" i="12"/>
  <c r="M41" i="12"/>
  <c r="B41" i="12"/>
  <c r="U40" i="12"/>
  <c r="Z40" i="12"/>
  <c r="X40" i="12"/>
  <c r="W40" i="12"/>
  <c r="T40" i="12"/>
  <c r="S40" i="12"/>
  <c r="P40" i="12"/>
  <c r="M40" i="12"/>
  <c r="C40" i="12"/>
  <c r="D40" i="12"/>
  <c r="E40" i="12"/>
  <c r="F40" i="12"/>
  <c r="G40" i="12"/>
  <c r="H40" i="12"/>
  <c r="I40" i="12"/>
  <c r="J40" i="12"/>
  <c r="K40" i="12"/>
  <c r="B40" i="12"/>
  <c r="B11" i="10"/>
  <c r="G5" i="10"/>
  <c r="G6" i="10" s="1"/>
  <c r="G7" i="10" s="1"/>
  <c r="C12" i="10"/>
  <c r="C13" i="10" s="1"/>
  <c r="D12" i="10"/>
  <c r="D13" i="10" s="1"/>
  <c r="E12" i="10"/>
  <c r="E13" i="10" s="1"/>
  <c r="F12" i="10"/>
  <c r="F14" i="10" s="1"/>
  <c r="B12" i="10"/>
  <c r="B14" i="10" s="1"/>
  <c r="B5" i="10"/>
  <c r="B6" i="10" s="1"/>
  <c r="B7" i="10" s="1"/>
  <c r="C5" i="10"/>
  <c r="C6" i="10" s="1"/>
  <c r="C7" i="10" s="1"/>
  <c r="D5" i="10"/>
  <c r="D6" i="10" s="1"/>
  <c r="D7" i="10" s="1"/>
  <c r="E5" i="10"/>
  <c r="E6" i="10" s="1"/>
  <c r="E7" i="10" s="1"/>
  <c r="F5" i="10"/>
  <c r="F6" i="10" s="1"/>
  <c r="F7" i="10" s="1"/>
  <c r="E11" i="10"/>
  <c r="F11" i="10"/>
  <c r="C11" i="10"/>
  <c r="D11" i="10"/>
  <c r="C14" i="10"/>
  <c r="B13" i="10" l="1"/>
  <c r="D14" i="10"/>
  <c r="E14" i="10"/>
  <c r="B38" i="14"/>
  <c r="B41" i="14" s="1"/>
  <c r="J38" i="14"/>
  <c r="J41" i="14" s="1"/>
  <c r="K38" i="14"/>
  <c r="K41" i="14" s="1"/>
  <c r="N38" i="14"/>
  <c r="N41" i="14" s="1"/>
  <c r="L38" i="14"/>
  <c r="L41" i="14" s="1"/>
  <c r="M38" i="14"/>
  <c r="M41" i="14" s="1"/>
  <c r="F13" i="10"/>
  <c r="AE5" i="14"/>
  <c r="D38" i="14"/>
  <c r="D41" i="14" s="1"/>
  <c r="G38" i="14"/>
  <c r="G41" i="14" s="1"/>
  <c r="C38" i="14"/>
  <c r="C41" i="14" s="1"/>
  <c r="O38" i="14"/>
  <c r="O41" i="14" s="1"/>
  <c r="F38" i="14"/>
  <c r="F41" i="14" s="1"/>
  <c r="R38" i="14"/>
  <c r="I38" i="14"/>
  <c r="I41" i="14" s="1"/>
  <c r="E38" i="14"/>
  <c r="E41" i="14" s="1"/>
  <c r="H38" i="14"/>
  <c r="H41" i="14" s="1"/>
  <c r="W8" i="14"/>
  <c r="AE4" i="14" s="1"/>
  <c r="W6" i="14"/>
  <c r="AE2" i="14" s="1"/>
  <c r="X38" i="14"/>
  <c r="AB38" i="14"/>
  <c r="AA38" i="14"/>
  <c r="T38" i="14"/>
  <c r="W38" i="14"/>
  <c r="AD38" i="14"/>
  <c r="Q38" i="14" l="1"/>
  <c r="Q41" i="14" s="1"/>
</calcChain>
</file>

<file path=xl/sharedStrings.xml><?xml version="1.0" encoding="utf-8"?>
<sst xmlns="http://schemas.openxmlformats.org/spreadsheetml/2006/main" count="894" uniqueCount="177">
  <si>
    <t>Plot No.</t>
  </si>
  <si>
    <t>Comments</t>
  </si>
  <si>
    <t>Acceptable Species :</t>
  </si>
  <si>
    <t>No of Plots :</t>
  </si>
  <si>
    <t>WEEDS</t>
  </si>
  <si>
    <t>General Comments :</t>
  </si>
  <si>
    <t>Total Live</t>
  </si>
  <si>
    <t>Total Dead</t>
  </si>
  <si>
    <t>Project Name</t>
  </si>
  <si>
    <t>No trees/ha</t>
  </si>
  <si>
    <t>No trees/stratum</t>
  </si>
  <si>
    <t>Plot area (ha)</t>
  </si>
  <si>
    <t>Plot radius (m)</t>
  </si>
  <si>
    <t>% plots at target planting density</t>
  </si>
  <si>
    <t>% plots within 10% of planting density</t>
  </si>
  <si>
    <t>Stratum Details</t>
  </si>
  <si>
    <t>Stratum Number</t>
  </si>
  <si>
    <t>Planting Dates (Start-End)</t>
  </si>
  <si>
    <t>TREE HEALTH</t>
  </si>
  <si>
    <t xml:space="preserve">TREE GROWTH </t>
  </si>
  <si>
    <t>&lt;&lt; List Species planted&gt;&gt;</t>
  </si>
  <si>
    <t>&lt;&lt; List acceptable species &gt;&gt;</t>
  </si>
  <si>
    <t>User to Complete</t>
  </si>
  <si>
    <t>Automatically Calculated</t>
  </si>
  <si>
    <t>Tree Protection</t>
  </si>
  <si>
    <t>Condition</t>
  </si>
  <si>
    <t>Fencing</t>
  </si>
  <si>
    <t>Presence? (Y/N)</t>
  </si>
  <si>
    <t>Tree Shelters</t>
  </si>
  <si>
    <t>Good - All in good condition</t>
  </si>
  <si>
    <t>Average - Some missing or damaged</t>
  </si>
  <si>
    <t>Poor - Majority missing or damaged</t>
  </si>
  <si>
    <t>Good - Fencing in perfect condition</t>
  </si>
  <si>
    <t>Poor - Requiring attention</t>
  </si>
  <si>
    <t>Y</t>
  </si>
  <si>
    <t>Insert Comments on ground preparation, condition of trees, reasons for understocking, weeds, damage, foliage colour etc…</t>
  </si>
  <si>
    <t>Plot Area</t>
  </si>
  <si>
    <t>Circular Plot Radius</t>
  </si>
  <si>
    <t>Spacing</t>
  </si>
  <si>
    <t>Stocking density</t>
  </si>
  <si>
    <t>Square Plot Length</t>
  </si>
  <si>
    <t>square plot length for 20/plot</t>
  </si>
  <si>
    <t>radius for 20 / plot</t>
  </si>
  <si>
    <t>Standard spacings - non-standard plot area / dimensions</t>
  </si>
  <si>
    <t>Spacing for 20/plot</t>
  </si>
  <si>
    <t>Planting Density for 20/plot</t>
  </si>
  <si>
    <t>plot area</t>
  </si>
  <si>
    <t>Project ID:</t>
  </si>
  <si>
    <t>Trees/plot -10% target density</t>
  </si>
  <si>
    <t>Trees/plot at target density</t>
  </si>
  <si>
    <t>Total trees/stratum at target density</t>
  </si>
  <si>
    <t>Of which, damaged</t>
  </si>
  <si>
    <t>Poor leader growth (count)</t>
  </si>
  <si>
    <t>Multiple Stems (count)</t>
  </si>
  <si>
    <t>Poor needle/leaf size or colour (count)</t>
  </si>
  <si>
    <t>Poor needle or leaf retention (count)</t>
  </si>
  <si>
    <t>List main weeds suppressing growth                                   (eg Bramble, Willow-herb, Nettles, Western Hemlock, Juncus, Bracken, Gorse/broom, Rhododendron, Grass)</t>
  </si>
  <si>
    <t>Reason for death                                                                                  (eg Deer browsing or fraying, sheep/goat, vole.rabbit/hare, weevil or other pest, human or other damage)</t>
  </si>
  <si>
    <t>OR Square plot length (m)</t>
  </si>
  <si>
    <t>Suppressed by Weeds (Count)</t>
  </si>
  <si>
    <t>Plot Number</t>
  </si>
  <si>
    <t>Surveyed By :</t>
  </si>
  <si>
    <t>Survey Date :</t>
  </si>
  <si>
    <t>Total trees</t>
  </si>
  <si>
    <t>Reason for damage</t>
  </si>
  <si>
    <t>Dead?</t>
  </si>
  <si>
    <t xml:space="preserve">NUMBER OF DEAD LOCATIONS </t>
  </si>
  <si>
    <t>NUMBER OF LIVE LOCATIONS</t>
  </si>
  <si>
    <t>Plot Details</t>
  </si>
  <si>
    <t>Height (cm)</t>
  </si>
  <si>
    <t>Mean Height</t>
  </si>
  <si>
    <t>Seedling/Sapling No:</t>
  </si>
  <si>
    <t>Average Height by species</t>
  </si>
  <si>
    <t>Average Height (m) - All species</t>
  </si>
  <si>
    <t>Pick from list</t>
  </si>
  <si>
    <r>
      <t xml:space="preserve">Plot Location </t>
    </r>
    <r>
      <rPr>
        <sz val="10"/>
        <rFont val="Arial"/>
        <family val="2"/>
      </rPr>
      <t>(GPS loc'n of centre (circular) or SW corner (square))</t>
    </r>
  </si>
  <si>
    <t>Planned Species Mix (%)</t>
  </si>
  <si>
    <r>
      <t>Planted Species</t>
    </r>
    <r>
      <rPr>
        <b/>
        <sz val="12"/>
        <rFont val="Arial"/>
        <family val="2"/>
      </rPr>
      <t>:</t>
    </r>
  </si>
  <si>
    <t>Trees/plot +10% target density</t>
  </si>
  <si>
    <t>% plots 10% over planting density</t>
  </si>
  <si>
    <t>Actual Species Mix (%)</t>
  </si>
  <si>
    <t>Difference (% point)</t>
  </si>
  <si>
    <t>Target average planting density</t>
  </si>
  <si>
    <t>** NOTE if OG not mapped, enter the target spacing/planting density of the GROSS area rather than net area.</t>
  </si>
  <si>
    <t>Target average spacing**</t>
  </si>
  <si>
    <t>Net Area (ha)* :</t>
  </si>
  <si>
    <t xml:space="preserve"> Seedling/ Sapling No:</t>
  </si>
  <si>
    <t>Multiple stems</t>
  </si>
  <si>
    <t>Poor leader growth</t>
  </si>
  <si>
    <t>Poor needle/leaf retention</t>
  </si>
  <si>
    <t>Poor needle/ leaf size</t>
  </si>
  <si>
    <t>List main weeds suppressing growth                                                        (eg Bramble, Willow-herb, Nettles, Western Hemlock, Juncus, Bracken, Gorse/broom, Rhododendron, Grass)</t>
  </si>
  <si>
    <t>List main weeds suppressing growth                 (if any)</t>
  </si>
  <si>
    <r>
      <t>Site Features</t>
    </r>
    <r>
      <rPr>
        <b/>
        <sz val="10"/>
        <rFont val="Arial"/>
        <family val="2"/>
      </rPr>
      <t xml:space="preserve"> (to enable relocation)</t>
    </r>
  </si>
  <si>
    <t>List main reason for damage or death                                                                                  (eg Deer browsing or fraying, sheep/goat, vole.rabbit/hare, weevil or other pest, human or other damage)</t>
  </si>
  <si>
    <t>DEAD LOCATIONS &amp; Reason for Damage/Death</t>
  </si>
  <si>
    <t>% live trees</t>
  </si>
  <si>
    <t>*Note ensure you only enter a radius OR a length</t>
  </si>
  <si>
    <t>Survey Date:</t>
  </si>
  <si>
    <t>* NOTE:  If Open Ground not mapped, enter GROSS area here instead &amp; do more plots.  See guidance.</t>
  </si>
  <si>
    <t>Photo direction/ time taken</t>
  </si>
  <si>
    <t>Outgrown - Shelters need removing</t>
  </si>
  <si>
    <t>Total number of dead locations</t>
  </si>
  <si>
    <t>General Comments :  Insert comments on ground preparation, health of trees, reasons for understocking, lack of vigour, foliage colour etc…</t>
  </si>
  <si>
    <t>Marked with stake/cane?</t>
  </si>
  <si>
    <t>List main reasons for damage or death (if any, eg deer browsing or fraying, sheep/ goat/ vole/ rabbit/ hare/ weevil or other pest, human or other damage or disease)</t>
  </si>
  <si>
    <r>
      <t xml:space="preserve">Damaged?  </t>
    </r>
    <r>
      <rPr>
        <b/>
        <i/>
        <sz val="12"/>
        <rFont val="Arial"/>
        <family val="2"/>
      </rPr>
      <t>Enter 'Y'</t>
    </r>
  </si>
  <si>
    <r>
      <t xml:space="preserve">Growth/ Health:  </t>
    </r>
    <r>
      <rPr>
        <b/>
        <i/>
        <sz val="12"/>
        <rFont val="Arial"/>
        <family val="2"/>
      </rPr>
      <t>Enter 'Y'</t>
    </r>
  </si>
  <si>
    <r>
      <t xml:space="preserve">Suppressed by weeds? </t>
    </r>
    <r>
      <rPr>
        <b/>
        <i/>
        <sz val="12"/>
        <rFont val="Arial"/>
        <family val="2"/>
      </rPr>
      <t xml:space="preserve"> Enter 'Y'</t>
    </r>
  </si>
  <si>
    <t>&lt;Enter Project Name Here&gt;</t>
  </si>
  <si>
    <t>&lt;Enter 15-digit Project ID&gt;</t>
  </si>
  <si>
    <t>&lt;Enter first and last date of planting&gt;</t>
  </si>
  <si>
    <t>Stratum 1</t>
  </si>
  <si>
    <t>Stratum 2</t>
  </si>
  <si>
    <t>Stratum 3</t>
  </si>
  <si>
    <t>Stratum 4</t>
  </si>
  <si>
    <t>Stratum 5</t>
  </si>
  <si>
    <t>Total</t>
  </si>
  <si>
    <t>Open Ground/Existing woodland of each stratum (ha)</t>
  </si>
  <si>
    <t>Gross area of each stratum</t>
  </si>
  <si>
    <t>Plot Shape</t>
  </si>
  <si>
    <t>Plot radius (m) if circular or length (m) if square.</t>
  </si>
  <si>
    <t>Number of plots</t>
  </si>
  <si>
    <t xml:space="preserve">Overall actual vs target planting density </t>
  </si>
  <si>
    <t>Planned species area (ha)</t>
  </si>
  <si>
    <t>Version Date</t>
  </si>
  <si>
    <t>Version</t>
  </si>
  <si>
    <t>Changes</t>
  </si>
  <si>
    <t>Who</t>
  </si>
  <si>
    <t>Select One</t>
  </si>
  <si>
    <t>Survey Plan</t>
  </si>
  <si>
    <t xml:space="preserve">Project Name: </t>
  </si>
  <si>
    <t>&lt; Enter project name&gt;</t>
  </si>
  <si>
    <t>Further details of average spacing, if you combine section(s) of more than one spacing:</t>
  </si>
  <si>
    <t>Divide the project in to strata and complete the following table with plot size and number for each stratum. Refer back to you carbon calculation for species, areas and spacing. See the survey protocol for more information.</t>
  </si>
  <si>
    <t>If you combine areas with different spacing for your survey, use this calculator to calculate the average spacing across the combnined areas.   Refer back to your carbon calculation for species, areas and spacing. See the survey protocol for further information.</t>
  </si>
  <si>
    <t>Enter Details of each stratum in the yellow boxes</t>
  </si>
  <si>
    <t>To find average spacing, enter your planned spacing or planting density in the yellow boxes</t>
  </si>
  <si>
    <t xml:space="preserve">You can only combine a small area with another area if it is les then 10% of the net planting area of the project </t>
  </si>
  <si>
    <t>Net area of each stratum (ha)</t>
  </si>
  <si>
    <t>Calculating average spacing and planting density across up to 3 compartments</t>
  </si>
  <si>
    <t>Common planting spacing and conversion to planting density</t>
  </si>
  <si>
    <t>If you know the planned spacing when planted:</t>
  </si>
  <si>
    <t>Spacing (m)</t>
  </si>
  <si>
    <t>Planting density (no trees/ha)</t>
  </si>
  <si>
    <t>Planned spacing (m)</t>
  </si>
  <si>
    <t>Area (ha)</t>
  </si>
  <si>
    <t>No of trees/ha</t>
  </si>
  <si>
    <t>No of trees / section</t>
  </si>
  <si>
    <t>Uniform or Variable?</t>
  </si>
  <si>
    <t>Select one</t>
  </si>
  <si>
    <t>Section/Subcompartment 1</t>
  </si>
  <si>
    <t>Species</t>
  </si>
  <si>
    <t>Section/Subcompartment 2</t>
  </si>
  <si>
    <t>Section/Subcompartment 3</t>
  </si>
  <si>
    <t>Planned stocking density (trees/ha)</t>
  </si>
  <si>
    <t>Average Spacing/Density</t>
  </si>
  <si>
    <t>If you know the planned stocking density when planted:</t>
  </si>
  <si>
    <t>Further comments/ justification regarding your survey plan:</t>
  </si>
  <si>
    <t>Quick converter</t>
  </si>
  <si>
    <t>Spacing to planting density converter</t>
  </si>
  <si>
    <t>Enter planned spacing (m):</t>
  </si>
  <si>
    <t xml:space="preserve">Planting Density (trees/ha): </t>
  </si>
  <si>
    <t xml:space="preserve">If you know the planned planting spacing, but the spacing between rows is different to the spacing within rows: </t>
  </si>
  <si>
    <t>Planned space between rows (m)</t>
  </si>
  <si>
    <t>Planned space within rows (m)</t>
  </si>
  <si>
    <t>&lt;Enter stratum number&gt;</t>
  </si>
  <si>
    <t>Broadleaf</t>
  </si>
  <si>
    <t>Conifer</t>
  </si>
  <si>
    <t>Not Used</t>
  </si>
  <si>
    <t>Unknown species</t>
  </si>
  <si>
    <t>Number of live stems (Enter 1 = present)</t>
  </si>
  <si>
    <t>Damage/growth/health optional to complete</t>
  </si>
  <si>
    <t>Dead   (1=present)</t>
  </si>
  <si>
    <t>March 2025</t>
  </si>
  <si>
    <t>Adapted from Year 5 Monitoring Sheet Version 2.2.1 for pilot aerial plot surveys</t>
  </si>
  <si>
    <t>Vicky West and Leon DeBell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</si>
</sst>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dd\ mmmm\ yyyy;@"/>
    <numFmt numFmtId="166" formatCode="00000"/>
    <numFmt numFmtId="167" formatCode="0.000"/>
    <numFmt numFmtId="168" formatCode="0.0%"/>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b/>
      <sz val="10"/>
      <name val="Arial"/>
      <family val="2"/>
    </font>
    <font>
      <sz val="12"/>
      <name val="Arial"/>
      <family val="2"/>
    </font>
    <font>
      <sz val="9"/>
      <name val="Arial"/>
      <family val="2"/>
    </font>
    <font>
      <sz val="8"/>
      <name val="Arial"/>
      <family val="2"/>
    </font>
    <font>
      <sz val="9"/>
      <name val="Arial"/>
      <family val="2"/>
    </font>
    <font>
      <b/>
      <sz val="9"/>
      <name val="Arial"/>
      <family val="2"/>
    </font>
    <font>
      <b/>
      <sz val="8"/>
      <name val="Arial"/>
      <family val="2"/>
    </font>
    <font>
      <sz val="7"/>
      <name val="Arial"/>
      <family val="2"/>
    </font>
    <font>
      <vertAlign val="superscript"/>
      <sz val="10"/>
      <name val="Arial"/>
      <family val="2"/>
    </font>
    <font>
      <i/>
      <sz val="8"/>
      <name val="Arial"/>
      <family val="2"/>
    </font>
    <font>
      <b/>
      <i/>
      <sz val="8"/>
      <name val="Arial"/>
      <family val="2"/>
    </font>
    <font>
      <b/>
      <vertAlign val="superscript"/>
      <sz val="12"/>
      <name val="Arial"/>
      <family val="2"/>
    </font>
    <font>
      <vertAlign val="superscript"/>
      <sz val="12"/>
      <name val="Arial"/>
      <family val="2"/>
    </font>
    <font>
      <sz val="12"/>
      <color theme="6" tint="-0.249977111117893"/>
      <name val="Arial"/>
      <family val="2"/>
    </font>
    <font>
      <sz val="11"/>
      <name val="Arial"/>
      <family val="2"/>
    </font>
    <font>
      <sz val="12"/>
      <color rgb="FFFF0000"/>
      <name val="Arial"/>
      <family val="2"/>
    </font>
    <font>
      <b/>
      <sz val="11"/>
      <name val="Arial"/>
      <family val="2"/>
    </font>
    <font>
      <b/>
      <i/>
      <sz val="12"/>
      <name val="Arial"/>
      <family val="2"/>
    </font>
    <font>
      <b/>
      <sz val="12"/>
      <color theme="1"/>
      <name val="Arial"/>
      <family val="2"/>
    </font>
    <font>
      <sz val="11"/>
      <color theme="1"/>
      <name val="Arial"/>
      <family val="2"/>
    </font>
    <font>
      <sz val="12"/>
      <color theme="1"/>
      <name val="Arial"/>
      <family val="2"/>
    </font>
    <font>
      <b/>
      <sz val="10"/>
      <name val="Verdana"/>
      <family val="2"/>
    </font>
    <font>
      <b/>
      <sz val="14"/>
      <color theme="1"/>
      <name val="Arial"/>
      <family val="2"/>
    </font>
    <font>
      <b/>
      <sz val="14"/>
      <color theme="1"/>
      <name val="Calibri"/>
      <family val="2"/>
      <scheme val="minor"/>
    </font>
    <font>
      <b/>
      <sz val="11"/>
      <color theme="1"/>
      <name val="Arial"/>
      <family val="2"/>
    </font>
  </fonts>
  <fills count="16">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auto="1"/>
      </top>
      <bottom style="double">
        <color auto="1"/>
      </bottom>
      <diagonal/>
    </border>
    <border>
      <left/>
      <right/>
      <top style="double">
        <color auto="1"/>
      </top>
      <bottom style="double">
        <color auto="1"/>
      </bottom>
      <diagonal/>
    </border>
  </borders>
  <cellStyleXfs count="4">
    <xf numFmtId="0" fontId="0" fillId="0" borderId="0"/>
    <xf numFmtId="9" fontId="3" fillId="0" borderId="0" applyFont="0" applyFill="0" applyBorder="0" applyAlignment="0" applyProtection="0"/>
    <xf numFmtId="0" fontId="2" fillId="0" borderId="0"/>
    <xf numFmtId="0" fontId="1" fillId="0" borderId="0"/>
  </cellStyleXfs>
  <cellXfs count="637">
    <xf numFmtId="0" fontId="0" fillId="0" borderId="0" xfId="0"/>
    <xf numFmtId="0" fontId="4" fillId="0" borderId="0" xfId="0" applyFont="1"/>
    <xf numFmtId="0" fontId="7" fillId="0" borderId="0" xfId="0" applyFont="1"/>
    <xf numFmtId="0" fontId="14" fillId="0" borderId="0" xfId="0" applyFont="1"/>
    <xf numFmtId="0" fontId="6" fillId="0" borderId="0" xfId="0" applyFont="1"/>
    <xf numFmtId="0" fontId="5" fillId="0" borderId="0" xfId="0" applyFont="1"/>
    <xf numFmtId="0" fontId="7" fillId="0" borderId="0" xfId="0" applyFont="1" applyAlignment="1">
      <alignment horizontal="center" textRotation="90"/>
    </xf>
    <xf numFmtId="0" fontId="7" fillId="2" borderId="5" xfId="0" applyFont="1" applyFill="1" applyBorder="1" applyAlignment="1">
      <alignment horizontal="left" vertical="center"/>
    </xf>
    <xf numFmtId="0" fontId="7" fillId="2" borderId="15" xfId="0" applyFont="1" applyFill="1" applyBorder="1"/>
    <xf numFmtId="0" fontId="4" fillId="2" borderId="6" xfId="0" applyFont="1" applyFill="1" applyBorder="1"/>
    <xf numFmtId="0" fontId="7" fillId="0" borderId="0" xfId="0" applyFont="1" applyAlignment="1">
      <alignment horizontal="center" vertical="center"/>
    </xf>
    <xf numFmtId="166" fontId="7" fillId="2" borderId="5" xfId="0" applyNumberFormat="1" applyFont="1" applyFill="1" applyBorder="1" applyAlignment="1">
      <alignment horizontal="left" vertical="center"/>
    </xf>
    <xf numFmtId="16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left"/>
    </xf>
    <xf numFmtId="0" fontId="0" fillId="3" borderId="0" xfId="0" applyFill="1"/>
    <xf numFmtId="0" fontId="4" fillId="3" borderId="0" xfId="0" applyFont="1" applyFill="1"/>
    <xf numFmtId="0" fontId="7" fillId="3" borderId="0" xfId="0" applyFont="1" applyFill="1"/>
    <xf numFmtId="0" fontId="7" fillId="2" borderId="6" xfId="0" applyFont="1" applyFill="1" applyBorder="1"/>
    <xf numFmtId="0" fontId="7" fillId="7" borderId="32" xfId="0" applyFont="1" applyFill="1" applyBorder="1"/>
    <xf numFmtId="0" fontId="4" fillId="7" borderId="33" xfId="0" applyFont="1" applyFill="1" applyBorder="1" applyAlignment="1">
      <alignment horizontal="left"/>
    </xf>
    <xf numFmtId="0" fontId="7" fillId="7" borderId="33" xfId="0" applyFont="1" applyFill="1" applyBorder="1"/>
    <xf numFmtId="0" fontId="4" fillId="7" borderId="33" xfId="0" applyFont="1" applyFill="1" applyBorder="1" applyAlignment="1">
      <alignment horizontal="center"/>
    </xf>
    <xf numFmtId="0" fontId="4" fillId="7" borderId="34" xfId="0" applyFont="1" applyFill="1" applyBorder="1"/>
    <xf numFmtId="0" fontId="4" fillId="7" borderId="32" xfId="0" applyFont="1" applyFill="1" applyBorder="1" applyAlignment="1">
      <alignment horizontal="left"/>
    </xf>
    <xf numFmtId="0" fontId="4" fillId="7" borderId="33" xfId="0" applyFont="1" applyFill="1" applyBorder="1"/>
    <xf numFmtId="0" fontId="4" fillId="7" borderId="32" xfId="0" applyFont="1" applyFill="1" applyBorder="1"/>
    <xf numFmtId="0" fontId="7" fillId="7" borderId="33" xfId="0" applyFont="1" applyFill="1" applyBorder="1" applyAlignment="1">
      <alignment horizontal="right"/>
    </xf>
    <xf numFmtId="0" fontId="7" fillId="7" borderId="34" xfId="0" applyFont="1" applyFill="1" applyBorder="1"/>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2" borderId="0" xfId="0" applyFont="1" applyFill="1"/>
    <xf numFmtId="0" fontId="7" fillId="2" borderId="0" xfId="0" applyFont="1" applyFill="1" applyAlignment="1">
      <alignment vertical="top" wrapText="1"/>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7" fillId="2" borderId="33" xfId="0" applyFont="1" applyFill="1" applyBorder="1" applyAlignment="1">
      <alignment horizontal="left" vertical="top" wrapText="1"/>
    </xf>
    <xf numFmtId="0" fontId="7" fillId="2" borderId="33" xfId="0" applyFont="1" applyFill="1" applyBorder="1"/>
    <xf numFmtId="0" fontId="7" fillId="2" borderId="33" xfId="0" applyFont="1" applyFill="1" applyBorder="1" applyAlignment="1">
      <alignment vertical="top" wrapText="1"/>
    </xf>
    <xf numFmtId="0" fontId="7" fillId="2" borderId="29" xfId="0" applyFont="1" applyFill="1" applyBorder="1"/>
    <xf numFmtId="0" fontId="7" fillId="2" borderId="30" xfId="0" applyFont="1" applyFill="1" applyBorder="1"/>
    <xf numFmtId="0" fontId="7" fillId="2" borderId="36" xfId="0" applyFont="1" applyFill="1" applyBorder="1" applyAlignment="1">
      <alignment horizontal="left" vertical="top" wrapText="1"/>
    </xf>
    <xf numFmtId="0" fontId="7" fillId="2" borderId="36" xfId="0" applyFont="1" applyFill="1" applyBorder="1"/>
    <xf numFmtId="0" fontId="7" fillId="2" borderId="36" xfId="0" applyFont="1" applyFill="1" applyBorder="1" applyAlignment="1">
      <alignment vertical="top" wrapText="1"/>
    </xf>
    <xf numFmtId="0" fontId="7" fillId="0" borderId="29" xfId="0" applyFont="1" applyBorder="1" applyAlignment="1">
      <alignment horizontal="left" vertical="top" wrapText="1"/>
    </xf>
    <xf numFmtId="0" fontId="4" fillId="7" borderId="5" xfId="0" applyFont="1" applyFill="1" applyBorder="1"/>
    <xf numFmtId="0" fontId="4" fillId="7" borderId="0" xfId="0" applyFont="1" applyFill="1" applyAlignment="1">
      <alignment horizontal="left"/>
    </xf>
    <xf numFmtId="0" fontId="4" fillId="7" borderId="5" xfId="0" applyFont="1" applyFill="1" applyBorder="1" applyAlignment="1">
      <alignment horizontal="left"/>
    </xf>
    <xf numFmtId="0" fontId="7" fillId="2" borderId="0" xfId="0" applyFont="1" applyFill="1" applyAlignment="1">
      <alignment horizontal="left" vertical="top"/>
    </xf>
    <xf numFmtId="2" fontId="7" fillId="0" borderId="0" xfId="0" applyNumberFormat="1" applyFont="1"/>
    <xf numFmtId="0" fontId="20" fillId="0" borderId="0" xfId="0" applyFont="1" applyAlignment="1">
      <alignment horizontal="left"/>
    </xf>
    <xf numFmtId="0" fontId="7" fillId="0" borderId="0" xfId="0" applyFont="1" applyAlignment="1">
      <alignment horizontal="right" vertical="center"/>
    </xf>
    <xf numFmtId="168" fontId="12" fillId="0" borderId="0" xfId="0" applyNumberFormat="1" applyFont="1" applyAlignment="1">
      <alignment horizontal="right" vertical="center"/>
    </xf>
    <xf numFmtId="0" fontId="7" fillId="0" borderId="29" xfId="0" applyFont="1" applyBorder="1"/>
    <xf numFmtId="0" fontId="7" fillId="7" borderId="34" xfId="0" applyFont="1" applyFill="1" applyBorder="1" applyAlignment="1">
      <alignment horizontal="center" textRotation="90"/>
    </xf>
    <xf numFmtId="166" fontId="7" fillId="0" borderId="0" xfId="0" applyNumberFormat="1" applyFont="1" applyAlignment="1">
      <alignment horizontal="center" vertical="center"/>
    </xf>
    <xf numFmtId="0" fontId="4" fillId="7" borderId="4" xfId="0" applyFont="1" applyFill="1" applyBorder="1" applyAlignment="1">
      <alignment horizontal="left"/>
    </xf>
    <xf numFmtId="0" fontId="7" fillId="2" borderId="5" xfId="0" applyFont="1" applyFill="1" applyBorder="1"/>
    <xf numFmtId="0" fontId="18" fillId="0" borderId="0" xfId="0" applyFont="1" applyAlignment="1">
      <alignment horizontal="right"/>
    </xf>
    <xf numFmtId="0" fontId="4" fillId="0" borderId="15" xfId="0" applyFont="1" applyBorder="1" applyAlignment="1">
      <alignment horizontal="left" vertical="center"/>
    </xf>
    <xf numFmtId="0" fontId="7" fillId="2" borderId="15" xfId="0" applyFont="1" applyFill="1" applyBorder="1" applyAlignment="1">
      <alignment horizontal="left" vertical="center"/>
    </xf>
    <xf numFmtId="0" fontId="7" fillId="0" borderId="0" xfId="0" applyFont="1" applyAlignment="1">
      <alignment horizontal="left" vertical="center"/>
    </xf>
    <xf numFmtId="166" fontId="4" fillId="0" borderId="0" xfId="0" applyNumberFormat="1" applyFont="1" applyAlignment="1">
      <alignment horizontal="left" vertical="center"/>
    </xf>
    <xf numFmtId="0" fontId="4" fillId="2" borderId="6" xfId="0" applyFont="1" applyFill="1" applyBorder="1" applyAlignment="1">
      <alignment horizontal="left" vertical="center"/>
    </xf>
    <xf numFmtId="166" fontId="4" fillId="4" borderId="6" xfId="0" applyNumberFormat="1" applyFont="1" applyFill="1" applyBorder="1" applyAlignment="1">
      <alignment horizontal="left" vertical="center"/>
    </xf>
    <xf numFmtId="0" fontId="4" fillId="0" borderId="0" xfId="0" applyFont="1" applyAlignment="1">
      <alignment horizontal="left"/>
    </xf>
    <xf numFmtId="165" fontId="7" fillId="7" borderId="4" xfId="0" applyNumberFormat="1" applyFont="1" applyFill="1" applyBorder="1" applyAlignment="1">
      <alignment horizontal="left" vertical="center"/>
    </xf>
    <xf numFmtId="0" fontId="7" fillId="7" borderId="4" xfId="0" applyFont="1" applyFill="1" applyBorder="1" applyAlignment="1">
      <alignment horizontal="left" vertical="center"/>
    </xf>
    <xf numFmtId="164" fontId="7" fillId="2" borderId="15" xfId="0" applyNumberFormat="1" applyFont="1" applyFill="1" applyBorder="1" applyAlignment="1">
      <alignment horizontal="center" vertical="center"/>
    </xf>
    <xf numFmtId="0" fontId="5" fillId="2" borderId="15" xfId="0" applyFont="1" applyFill="1" applyBorder="1" applyAlignment="1">
      <alignment horizontal="left"/>
    </xf>
    <xf numFmtId="0" fontId="5" fillId="2" borderId="6" xfId="0" applyFont="1" applyFill="1" applyBorder="1" applyAlignment="1">
      <alignment horizontal="left"/>
    </xf>
    <xf numFmtId="2" fontId="0" fillId="0" borderId="0" xfId="0" applyNumberFormat="1"/>
    <xf numFmtId="2" fontId="7" fillId="2" borderId="15" xfId="0" applyNumberFormat="1" applyFont="1" applyFill="1" applyBorder="1" applyAlignment="1">
      <alignment horizontal="center" vertical="center"/>
    </xf>
    <xf numFmtId="2" fontId="7" fillId="0" borderId="0" xfId="0" applyNumberFormat="1" applyFont="1" applyAlignment="1">
      <alignment horizontal="center" textRotation="90"/>
    </xf>
    <xf numFmtId="2" fontId="7" fillId="7" borderId="34" xfId="0" applyNumberFormat="1" applyFont="1" applyFill="1" applyBorder="1"/>
    <xf numFmtId="2" fontId="14" fillId="0" borderId="0" xfId="0" applyNumberFormat="1" applyFont="1"/>
    <xf numFmtId="2" fontId="7" fillId="2" borderId="33" xfId="0" applyNumberFormat="1" applyFont="1" applyFill="1" applyBorder="1"/>
    <xf numFmtId="2" fontId="7" fillId="2" borderId="0" xfId="0" applyNumberFormat="1" applyFont="1" applyFill="1"/>
    <xf numFmtId="2" fontId="7" fillId="2" borderId="36" xfId="0" applyNumberFormat="1" applyFont="1" applyFill="1" applyBorder="1"/>
    <xf numFmtId="2" fontId="5" fillId="0" borderId="0" xfId="0" applyNumberFormat="1" applyFont="1"/>
    <xf numFmtId="0" fontId="7" fillId="2" borderId="34" xfId="0" applyFont="1" applyFill="1" applyBorder="1" applyAlignment="1">
      <alignment vertical="top" wrapText="1"/>
    </xf>
    <xf numFmtId="0" fontId="7" fillId="2" borderId="35" xfId="0" applyFont="1" applyFill="1" applyBorder="1" applyAlignment="1">
      <alignment vertical="top" wrapText="1"/>
    </xf>
    <xf numFmtId="0" fontId="7" fillId="2" borderId="37" xfId="0" applyFont="1" applyFill="1" applyBorder="1" applyAlignment="1">
      <alignment vertical="top" wrapText="1"/>
    </xf>
    <xf numFmtId="0" fontId="4" fillId="0" borderId="28" xfId="0" applyFont="1" applyBorder="1" applyAlignment="1">
      <alignment horizontal="center" vertical="center" wrapText="1"/>
    </xf>
    <xf numFmtId="0" fontId="4" fillId="2" borderId="26" xfId="0" applyFont="1" applyFill="1" applyBorder="1" applyAlignment="1">
      <alignment horizontal="center" textRotation="90"/>
    </xf>
    <xf numFmtId="0" fontId="4" fillId="2" borderId="26" xfId="0" applyFont="1" applyFill="1" applyBorder="1" applyAlignment="1">
      <alignment textRotation="90"/>
    </xf>
    <xf numFmtId="0" fontId="4" fillId="2" borderId="9" xfId="0" applyFont="1" applyFill="1" applyBorder="1" applyAlignment="1">
      <alignment textRotation="90"/>
    </xf>
    <xf numFmtId="0" fontId="4" fillId="0" borderId="7" xfId="0" applyFont="1" applyBorder="1" applyAlignment="1">
      <alignment horizontal="center" textRotation="90"/>
    </xf>
    <xf numFmtId="0" fontId="4" fillId="0" borderId="0" xfId="0" applyFont="1" applyAlignment="1">
      <alignment horizontal="center" textRotation="90"/>
    </xf>
    <xf numFmtId="0" fontId="4" fillId="0" borderId="18" xfId="0" applyFont="1" applyBorder="1" applyAlignment="1">
      <alignment horizontal="left" wrapText="1"/>
    </xf>
    <xf numFmtId="0" fontId="4" fillId="0" borderId="7" xfId="0" applyFont="1" applyBorder="1" applyAlignment="1">
      <alignment horizontal="center" textRotation="90" wrapText="1"/>
    </xf>
    <xf numFmtId="0" fontId="4" fillId="0" borderId="26" xfId="0" applyFont="1" applyBorder="1" applyAlignment="1">
      <alignment horizontal="center" textRotation="90" wrapText="1"/>
    </xf>
    <xf numFmtId="2" fontId="4" fillId="0" borderId="8" xfId="0" applyNumberFormat="1" applyFont="1" applyBorder="1" applyAlignment="1">
      <alignment horizontal="center" textRotation="90" wrapText="1"/>
    </xf>
    <xf numFmtId="0" fontId="4" fillId="0" borderId="8" xfId="0" applyFont="1" applyBorder="1" applyAlignment="1">
      <alignment horizontal="center" textRotation="90" wrapText="1"/>
    </xf>
    <xf numFmtId="0" fontId="4" fillId="0" borderId="18" xfId="0" applyFont="1" applyBorder="1" applyAlignment="1">
      <alignment horizontal="center" textRotation="90" wrapText="1"/>
    </xf>
    <xf numFmtId="0" fontId="4" fillId="0" borderId="8" xfId="0" applyFont="1" applyBorder="1" applyAlignment="1">
      <alignment horizontal="left" wrapText="1"/>
    </xf>
    <xf numFmtId="0" fontId="4" fillId="0" borderId="22"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2" borderId="21" xfId="0" applyFont="1" applyFill="1" applyBorder="1" applyAlignment="1">
      <alignment horizontal="center" vertical="center"/>
    </xf>
    <xf numFmtId="1" fontId="7" fillId="2" borderId="11" xfId="0" applyNumberFormat="1" applyFont="1" applyFill="1" applyBorder="1" applyAlignment="1">
      <alignment vertical="center"/>
    </xf>
    <xf numFmtId="1" fontId="7" fillId="2" borderId="10" xfId="0" applyNumberFormat="1" applyFont="1" applyFill="1" applyBorder="1" applyAlignment="1">
      <alignment horizontal="center" vertical="center"/>
    </xf>
    <xf numFmtId="1" fontId="7" fillId="2" borderId="4" xfId="0" applyNumberFormat="1" applyFont="1" applyFill="1" applyBorder="1" applyAlignment="1">
      <alignment horizontal="center" vertical="center"/>
    </xf>
    <xf numFmtId="2" fontId="7" fillId="2" borderId="11"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2" borderId="10" xfId="1" applyNumberFormat="1" applyFont="1" applyFill="1" applyBorder="1" applyAlignment="1">
      <alignment horizontal="center" vertical="center"/>
    </xf>
    <xf numFmtId="0" fontId="7" fillId="2" borderId="11" xfId="0" applyFont="1" applyFill="1" applyBorder="1" applyAlignment="1">
      <alignment horizontal="center" vertical="center"/>
    </xf>
    <xf numFmtId="0" fontId="4" fillId="2" borderId="22" xfId="0" applyFont="1" applyFill="1" applyBorder="1" applyAlignment="1">
      <alignment horizontal="center" vertical="center"/>
    </xf>
    <xf numFmtId="1" fontId="7" fillId="2" borderId="11" xfId="0" applyNumberFormat="1" applyFont="1" applyFill="1" applyBorder="1" applyAlignment="1">
      <alignment horizontal="center" vertical="center"/>
    </xf>
    <xf numFmtId="0" fontId="7" fillId="0" borderId="0" xfId="0" applyFont="1" applyAlignment="1">
      <alignment horizontal="center"/>
    </xf>
    <xf numFmtId="0" fontId="4" fillId="0" borderId="25" xfId="0" applyFont="1" applyBorder="1" applyAlignment="1">
      <alignment horizontal="center" vertical="center"/>
    </xf>
    <xf numFmtId="0" fontId="7" fillId="2" borderId="22" xfId="1" applyNumberFormat="1" applyFont="1" applyFill="1" applyBorder="1" applyAlignment="1">
      <alignment horizontal="center" vertical="center"/>
    </xf>
    <xf numFmtId="0" fontId="4" fillId="2" borderId="38" xfId="0" applyFont="1" applyFill="1" applyBorder="1" applyAlignment="1">
      <alignment horizontal="center" vertical="center"/>
    </xf>
    <xf numFmtId="1" fontId="7" fillId="2" borderId="13" xfId="0" applyNumberFormat="1" applyFont="1" applyFill="1" applyBorder="1" applyAlignment="1">
      <alignment horizontal="center" vertical="center"/>
    </xf>
    <xf numFmtId="1" fontId="7" fillId="2" borderId="12" xfId="0" applyNumberFormat="1" applyFont="1" applyFill="1" applyBorder="1" applyAlignment="1">
      <alignment horizontal="center" vertical="center"/>
    </xf>
    <xf numFmtId="1" fontId="7" fillId="2" borderId="27" xfId="0" applyNumberFormat="1" applyFont="1" applyFill="1" applyBorder="1" applyAlignment="1">
      <alignment horizontal="center" vertical="center"/>
    </xf>
    <xf numFmtId="2" fontId="7" fillId="2" borderId="13"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2" borderId="38" xfId="1" applyNumberFormat="1" applyFont="1" applyFill="1" applyBorder="1" applyAlignment="1">
      <alignment horizontal="center" vertical="center"/>
    </xf>
    <xf numFmtId="0" fontId="7" fillId="2" borderId="13" xfId="0" applyFont="1" applyFill="1" applyBorder="1" applyAlignment="1">
      <alignment horizontal="center" vertical="center"/>
    </xf>
    <xf numFmtId="1" fontId="4" fillId="4" borderId="7" xfId="0" applyNumberFormat="1" applyFont="1" applyFill="1" applyBorder="1" applyAlignment="1">
      <alignment vertical="center"/>
    </xf>
    <xf numFmtId="1" fontId="4" fillId="4" borderId="26" xfId="0" applyNumberFormat="1" applyFont="1" applyFill="1" applyBorder="1" applyAlignment="1">
      <alignment vertical="center"/>
    </xf>
    <xf numFmtId="1" fontId="4" fillId="4" borderId="8" xfId="0" applyNumberFormat="1" applyFont="1" applyFill="1" applyBorder="1" applyAlignment="1">
      <alignment vertical="center"/>
    </xf>
    <xf numFmtId="1" fontId="4" fillId="0" borderId="0" xfId="0" applyNumberFormat="1" applyFont="1" applyAlignment="1">
      <alignment vertical="center"/>
    </xf>
    <xf numFmtId="1" fontId="7" fillId="0" borderId="0" xfId="0" applyNumberFormat="1" applyFont="1" applyAlignment="1">
      <alignment vertical="center"/>
    </xf>
    <xf numFmtId="1" fontId="4" fillId="0" borderId="28" xfId="0" applyNumberFormat="1" applyFont="1" applyBorder="1" applyAlignment="1">
      <alignment vertical="center"/>
    </xf>
    <xf numFmtId="1" fontId="7" fillId="0" borderId="0" xfId="0" applyNumberFormat="1" applyFont="1"/>
    <xf numFmtId="2" fontId="4" fillId="4" borderId="26" xfId="0" applyNumberFormat="1" applyFont="1" applyFill="1" applyBorder="1" applyAlignment="1">
      <alignment vertical="center"/>
    </xf>
    <xf numFmtId="1" fontId="4" fillId="4" borderId="12" xfId="0" applyNumberFormat="1" applyFont="1" applyFill="1" applyBorder="1" applyAlignment="1">
      <alignment vertical="center"/>
    </xf>
    <xf numFmtId="2" fontId="4" fillId="4" borderId="27" xfId="0" applyNumberFormat="1" applyFont="1" applyFill="1" applyBorder="1" applyAlignment="1">
      <alignment vertical="center"/>
    </xf>
    <xf numFmtId="2" fontId="4" fillId="4" borderId="13" xfId="0" applyNumberFormat="1" applyFont="1" applyFill="1" applyBorder="1" applyAlignment="1">
      <alignment vertical="center"/>
    </xf>
    <xf numFmtId="1" fontId="4" fillId="4" borderId="0" xfId="0" applyNumberFormat="1" applyFont="1" applyFill="1" applyAlignment="1">
      <alignment vertical="center"/>
    </xf>
    <xf numFmtId="2" fontId="4" fillId="4" borderId="0" xfId="0" applyNumberFormat="1" applyFont="1" applyFill="1" applyAlignment="1">
      <alignment vertical="center"/>
    </xf>
    <xf numFmtId="0" fontId="4" fillId="0" borderId="8" xfId="0" applyFont="1" applyBorder="1" applyAlignment="1">
      <alignment horizontal="center" vertical="center"/>
    </xf>
    <xf numFmtId="0" fontId="4" fillId="2" borderId="20" xfId="0" applyFont="1" applyFill="1" applyBorder="1" applyAlignment="1">
      <alignment textRotation="90"/>
    </xf>
    <xf numFmtId="0" fontId="7" fillId="2" borderId="15" xfId="0" applyFont="1" applyFill="1" applyBorder="1" applyAlignment="1">
      <alignment horizontal="center" vertical="center"/>
    </xf>
    <xf numFmtId="1" fontId="4" fillId="4" borderId="9" xfId="0" applyNumberFormat="1" applyFont="1" applyFill="1" applyBorder="1" applyAlignment="1">
      <alignment vertical="center"/>
    </xf>
    <xf numFmtId="2" fontId="4" fillId="4" borderId="14" xfId="0" applyNumberFormat="1" applyFont="1" applyFill="1" applyBorder="1" applyAlignment="1">
      <alignment vertical="center"/>
    </xf>
    <xf numFmtId="0" fontId="0" fillId="0" borderId="0" xfId="0" applyProtection="1">
      <protection locked="0"/>
    </xf>
    <xf numFmtId="0" fontId="7" fillId="2" borderId="4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8" fillId="2" borderId="15" xfId="0" applyFont="1" applyFill="1" applyBorder="1" applyProtection="1">
      <protection locked="0"/>
    </xf>
    <xf numFmtId="0" fontId="7" fillId="2" borderId="29" xfId="0" applyFont="1" applyFill="1" applyBorder="1" applyProtection="1">
      <protection locked="0"/>
    </xf>
    <xf numFmtId="0" fontId="7" fillId="2" borderId="0" xfId="0" applyFont="1" applyFill="1" applyAlignment="1" applyProtection="1">
      <alignment horizontal="left" vertical="top"/>
      <protection locked="0"/>
    </xf>
    <xf numFmtId="0" fontId="7" fillId="2" borderId="0" xfId="0" applyFont="1" applyFill="1" applyAlignment="1" applyProtection="1">
      <alignment horizontal="left" vertical="top" wrapText="1"/>
      <protection locked="0"/>
    </xf>
    <xf numFmtId="0" fontId="7" fillId="2" borderId="0" xfId="0" applyFont="1" applyFill="1" applyProtection="1">
      <protection locked="0"/>
    </xf>
    <xf numFmtId="0" fontId="7" fillId="2" borderId="30" xfId="0" applyFont="1" applyFill="1" applyBorder="1" applyProtection="1">
      <protection locked="0"/>
    </xf>
    <xf numFmtId="0" fontId="7" fillId="2" borderId="36" xfId="0" applyFont="1" applyFill="1" applyBorder="1" applyAlignment="1" applyProtection="1">
      <alignment horizontal="left" vertical="top" wrapText="1"/>
      <protection locked="0"/>
    </xf>
    <xf numFmtId="0" fontId="7" fillId="2" borderId="36" xfId="0" applyFont="1" applyFill="1" applyBorder="1" applyProtection="1">
      <protection locked="0"/>
    </xf>
    <xf numFmtId="0" fontId="4" fillId="2" borderId="15" xfId="0" applyFont="1" applyFill="1" applyBorder="1" applyProtection="1">
      <protection locked="0"/>
    </xf>
    <xf numFmtId="0" fontId="7" fillId="2" borderId="0" xfId="0" applyFont="1" applyFill="1" applyAlignment="1" applyProtection="1">
      <alignmen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vertical="top" wrapText="1"/>
      <protection locked="0"/>
    </xf>
    <xf numFmtId="0" fontId="7" fillId="2" borderId="37" xfId="0" applyFont="1" applyFill="1" applyBorder="1" applyAlignment="1" applyProtection="1">
      <alignment horizontal="left" vertical="top" wrapText="1"/>
      <protection locked="0"/>
    </xf>
    <xf numFmtId="0" fontId="4" fillId="3" borderId="0" xfId="0" applyFont="1" applyFill="1" applyProtection="1">
      <protection locked="0"/>
    </xf>
    <xf numFmtId="0" fontId="7" fillId="3" borderId="0" xfId="0" applyFont="1" applyFill="1" applyProtection="1">
      <protection locked="0"/>
    </xf>
    <xf numFmtId="0" fontId="5" fillId="3" borderId="0" xfId="0" applyFont="1" applyFill="1" applyProtection="1">
      <protection locked="0"/>
    </xf>
    <xf numFmtId="0" fontId="0" fillId="3" borderId="0" xfId="0" applyFill="1" applyProtection="1">
      <protection locked="0"/>
    </xf>
    <xf numFmtId="0" fontId="7" fillId="2" borderId="35" xfId="0" applyFont="1" applyFill="1" applyBorder="1" applyProtection="1">
      <protection locked="0"/>
    </xf>
    <xf numFmtId="0" fontId="7" fillId="2" borderId="37" xfId="0" applyFont="1" applyFill="1" applyBorder="1" applyProtection="1">
      <protection locked="0"/>
    </xf>
    <xf numFmtId="0" fontId="4" fillId="8" borderId="32" xfId="0" applyFont="1" applyFill="1" applyBorder="1" applyAlignment="1">
      <alignment vertical="center"/>
    </xf>
    <xf numFmtId="0" fontId="4" fillId="8" borderId="33" xfId="0" applyFont="1" applyFill="1" applyBorder="1" applyAlignment="1">
      <alignment horizontal="left" vertical="center"/>
    </xf>
    <xf numFmtId="0" fontId="7" fillId="8" borderId="33" xfId="0" applyFont="1" applyFill="1" applyBorder="1" applyAlignment="1">
      <alignment horizontal="left" vertical="top" wrapText="1"/>
    </xf>
    <xf numFmtId="0" fontId="7" fillId="8" borderId="33" xfId="0" applyFont="1" applyFill="1" applyBorder="1"/>
    <xf numFmtId="0" fontId="7" fillId="8" borderId="34" xfId="0" applyFont="1" applyFill="1" applyBorder="1"/>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2" fontId="4" fillId="0" borderId="0" xfId="0" applyNumberFormat="1" applyFont="1" applyAlignment="1">
      <alignment vertical="center"/>
    </xf>
    <xf numFmtId="1" fontId="4" fillId="5" borderId="46" xfId="0" applyNumberFormat="1" applyFont="1" applyFill="1" applyBorder="1" applyAlignment="1">
      <alignment horizontal="right" vertical="center"/>
    </xf>
    <xf numFmtId="1" fontId="4" fillId="5" borderId="43" xfId="0" applyNumberFormat="1" applyFont="1" applyFill="1" applyBorder="1" applyAlignment="1">
      <alignment horizontal="right" vertical="center"/>
    </xf>
    <xf numFmtId="1" fontId="4" fillId="5" borderId="47" xfId="0" applyNumberFormat="1" applyFont="1" applyFill="1" applyBorder="1" applyAlignment="1">
      <alignment horizontal="right" vertical="center"/>
    </xf>
    <xf numFmtId="1" fontId="4" fillId="5" borderId="41" xfId="0" applyNumberFormat="1" applyFont="1" applyFill="1" applyBorder="1" applyAlignment="1">
      <alignment horizontal="right" vertical="center"/>
    </xf>
    <xf numFmtId="165" fontId="7" fillId="0" borderId="0" xfId="0" applyNumberFormat="1" applyFont="1" applyAlignment="1">
      <alignment horizontal="left" vertical="center"/>
    </xf>
    <xf numFmtId="0" fontId="7" fillId="8" borderId="32" xfId="0" applyFont="1" applyFill="1" applyBorder="1"/>
    <xf numFmtId="0" fontId="4" fillId="8" borderId="32" xfId="0" applyFont="1" applyFill="1" applyBorder="1" applyAlignment="1">
      <alignment horizontal="center" vertical="center" wrapText="1"/>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xf>
    <xf numFmtId="0" fontId="4" fillId="8" borderId="32" xfId="0" applyFont="1" applyFill="1" applyBorder="1" applyAlignment="1">
      <alignment horizontal="left"/>
    </xf>
    <xf numFmtId="0" fontId="4" fillId="8" borderId="33" xfId="0" applyFont="1" applyFill="1" applyBorder="1" applyAlignment="1">
      <alignment horizontal="center"/>
    </xf>
    <xf numFmtId="0" fontId="22" fillId="8" borderId="51" xfId="0" applyFont="1" applyFill="1" applyBorder="1" applyAlignment="1">
      <alignment horizontal="left"/>
    </xf>
    <xf numFmtId="0" fontId="4" fillId="8" borderId="46" xfId="0" applyFont="1" applyFill="1" applyBorder="1" applyAlignment="1">
      <alignment horizontal="center" textRotation="90"/>
    </xf>
    <xf numFmtId="2" fontId="4" fillId="8" borderId="41" xfId="0" applyNumberFormat="1" applyFont="1" applyFill="1" applyBorder="1"/>
    <xf numFmtId="0" fontId="7" fillId="8" borderId="33" xfId="0" applyFont="1" applyFill="1" applyBorder="1" applyAlignment="1">
      <alignment horizontal="center" textRotation="90"/>
    </xf>
    <xf numFmtId="0" fontId="4" fillId="8" borderId="43" xfId="0" applyFont="1" applyFill="1" applyBorder="1" applyAlignment="1">
      <alignment horizontal="center" textRotation="90"/>
    </xf>
    <xf numFmtId="0" fontId="4" fillId="8" borderId="43" xfId="0" applyFont="1" applyFill="1" applyBorder="1" applyAlignment="1">
      <alignment horizontal="center" textRotation="90" wrapText="1"/>
    </xf>
    <xf numFmtId="2" fontId="4" fillId="8" borderId="47" xfId="0" applyNumberFormat="1" applyFont="1" applyFill="1" applyBorder="1" applyAlignment="1">
      <alignment horizontal="center" textRotation="90" wrapText="1"/>
    </xf>
    <xf numFmtId="0" fontId="4" fillId="8" borderId="1" xfId="0" applyFont="1" applyFill="1" applyBorder="1" applyAlignment="1">
      <alignment horizontal="left" vertical="center"/>
    </xf>
    <xf numFmtId="0" fontId="0" fillId="8" borderId="44" xfId="0" applyFill="1" applyBorder="1" applyAlignment="1">
      <alignment horizontal="left" vertical="center"/>
    </xf>
    <xf numFmtId="0" fontId="4" fillId="8" borderId="19" xfId="0" applyFont="1" applyFill="1" applyBorder="1" applyAlignment="1">
      <alignment horizontal="left" vertical="center"/>
    </xf>
    <xf numFmtId="0" fontId="7" fillId="8" borderId="56" xfId="0" applyFont="1" applyFill="1" applyBorder="1" applyAlignment="1">
      <alignment horizontal="left" vertical="center"/>
    </xf>
    <xf numFmtId="0" fontId="4" fillId="8" borderId="22" xfId="0" applyFont="1" applyFill="1" applyBorder="1" applyAlignment="1">
      <alignment horizontal="left" vertical="center"/>
    </xf>
    <xf numFmtId="1" fontId="7" fillId="8" borderId="6" xfId="0" applyNumberFormat="1" applyFont="1" applyFill="1" applyBorder="1" applyAlignment="1">
      <alignment horizontal="left" vertical="center"/>
    </xf>
    <xf numFmtId="166" fontId="7" fillId="8" borderId="6" xfId="0" applyNumberFormat="1" applyFont="1" applyFill="1" applyBorder="1" applyAlignment="1">
      <alignment horizontal="left" vertical="center"/>
    </xf>
    <xf numFmtId="0" fontId="7" fillId="8" borderId="6" xfId="0" applyFont="1" applyFill="1" applyBorder="1" applyAlignment="1">
      <alignment horizontal="left" vertical="center"/>
    </xf>
    <xf numFmtId="0" fontId="7" fillId="2" borderId="45" xfId="0" applyFont="1" applyFill="1" applyBorder="1" applyProtection="1">
      <protection locked="0"/>
    </xf>
    <xf numFmtId="0" fontId="7" fillId="2" borderId="49" xfId="0" applyFont="1" applyFill="1" applyBorder="1" applyProtection="1">
      <protection locked="0"/>
    </xf>
    <xf numFmtId="0" fontId="7" fillId="2" borderId="57" xfId="0" applyFont="1" applyFill="1" applyBorder="1" applyProtection="1">
      <protection locked="0"/>
    </xf>
    <xf numFmtId="0" fontId="4" fillId="2" borderId="39" xfId="0" applyFont="1" applyFill="1" applyBorder="1" applyProtection="1">
      <protection locked="0"/>
    </xf>
    <xf numFmtId="0" fontId="18" fillId="2" borderId="39" xfId="0" applyFont="1" applyFill="1" applyBorder="1" applyProtection="1">
      <protection locked="0"/>
    </xf>
    <xf numFmtId="0" fontId="7" fillId="2" borderId="55" xfId="0" applyFont="1" applyFill="1" applyBorder="1" applyProtection="1">
      <protection locked="0"/>
    </xf>
    <xf numFmtId="0" fontId="0" fillId="0" borderId="4" xfId="0" applyBorder="1"/>
    <xf numFmtId="4" fontId="5" fillId="0" borderId="4" xfId="0" applyNumberFormat="1" applyFont="1" applyBorder="1"/>
    <xf numFmtId="1" fontId="0" fillId="0" borderId="4" xfId="0" applyNumberFormat="1" applyBorder="1"/>
    <xf numFmtId="0" fontId="6" fillId="8" borderId="4" xfId="0" applyFont="1" applyFill="1" applyBorder="1"/>
    <xf numFmtId="164" fontId="0" fillId="0" borderId="4" xfId="0" applyNumberFormat="1" applyBorder="1"/>
    <xf numFmtId="167" fontId="0" fillId="0" borderId="4" xfId="0" applyNumberFormat="1" applyBorder="1"/>
    <xf numFmtId="168" fontId="0" fillId="2" borderId="41" xfId="0" applyNumberFormat="1" applyFill="1" applyBorder="1" applyAlignment="1" applyProtection="1">
      <alignment horizontal="center" vertical="center"/>
      <protection locked="0"/>
    </xf>
    <xf numFmtId="164" fontId="0" fillId="2" borderId="41" xfId="0" applyNumberFormat="1" applyFill="1" applyBorder="1" applyAlignment="1" applyProtection="1">
      <alignment horizontal="center" vertical="center"/>
      <protection locked="0"/>
    </xf>
    <xf numFmtId="164" fontId="5" fillId="2" borderId="41" xfId="0" applyNumberFormat="1" applyFont="1" applyFill="1" applyBorder="1" applyAlignment="1" applyProtection="1">
      <alignment horizontal="center" vertical="center"/>
      <protection locked="0"/>
    </xf>
    <xf numFmtId="0" fontId="7" fillId="2" borderId="15" xfId="0" applyFont="1" applyFill="1" applyBorder="1" applyProtection="1">
      <protection locked="0"/>
    </xf>
    <xf numFmtId="0" fontId="7" fillId="2" borderId="39" xfId="0" applyFont="1" applyFill="1" applyBorder="1" applyProtection="1">
      <protection locked="0"/>
    </xf>
    <xf numFmtId="0" fontId="4" fillId="8" borderId="7" xfId="0" applyFont="1" applyFill="1" applyBorder="1" applyAlignment="1">
      <alignment horizontal="left" vertical="center"/>
    </xf>
    <xf numFmtId="0" fontId="7" fillId="8" borderId="26" xfId="0" applyFont="1" applyFill="1" applyBorder="1" applyAlignment="1">
      <alignment horizontal="left" vertical="center"/>
    </xf>
    <xf numFmtId="0" fontId="20" fillId="2" borderId="39" xfId="0" applyFont="1" applyFill="1" applyBorder="1" applyAlignment="1" applyProtection="1">
      <alignment horizontal="left" vertical="center"/>
      <protection locked="0"/>
    </xf>
    <xf numFmtId="0" fontId="20" fillId="2" borderId="55" xfId="0" applyFont="1" applyFill="1" applyBorder="1" applyAlignment="1" applyProtection="1">
      <alignment horizontal="left" vertical="center"/>
      <protection locked="0"/>
    </xf>
    <xf numFmtId="0" fontId="22" fillId="2" borderId="26" xfId="0" applyFont="1" applyFill="1" applyBorder="1" applyAlignment="1" applyProtection="1">
      <alignment horizontal="center" textRotation="90"/>
      <protection locked="0"/>
    </xf>
    <xf numFmtId="0" fontId="4" fillId="5" borderId="43" xfId="0" applyFont="1" applyFill="1" applyBorder="1" applyAlignment="1">
      <alignment horizontal="center" textRotation="90"/>
    </xf>
    <xf numFmtId="0" fontId="3" fillId="0" borderId="0" xfId="0" applyFont="1" applyProtection="1">
      <protection locked="0"/>
    </xf>
    <xf numFmtId="0" fontId="4" fillId="8" borderId="32" xfId="0" applyFont="1" applyFill="1" applyBorder="1"/>
    <xf numFmtId="0" fontId="4" fillId="8" borderId="33" xfId="0" applyFont="1" applyFill="1" applyBorder="1"/>
    <xf numFmtId="165" fontId="7" fillId="8" borderId="33" xfId="0" applyNumberFormat="1" applyFont="1" applyFill="1" applyBorder="1" applyAlignment="1">
      <alignment horizontal="left" vertical="center"/>
    </xf>
    <xf numFmtId="165" fontId="4" fillId="8" borderId="32" xfId="0" applyNumberFormat="1" applyFont="1" applyFill="1" applyBorder="1" applyAlignment="1">
      <alignment horizontal="left" vertical="center"/>
    </xf>
    <xf numFmtId="0" fontId="20" fillId="2" borderId="34" xfId="0" applyFont="1" applyFill="1" applyBorder="1" applyAlignment="1" applyProtection="1">
      <alignment horizontal="center" vertical="center"/>
      <protection locked="0"/>
    </xf>
    <xf numFmtId="0" fontId="20" fillId="2" borderId="20" xfId="0" applyFont="1" applyFill="1" applyBorder="1" applyProtection="1">
      <protection locked="0"/>
    </xf>
    <xf numFmtId="0" fontId="20" fillId="2" borderId="53" xfId="0" applyFont="1" applyFill="1" applyBorder="1" applyProtection="1">
      <protection locked="0"/>
    </xf>
    <xf numFmtId="0" fontId="4" fillId="8" borderId="41" xfId="0" applyFont="1" applyFill="1" applyBorder="1" applyAlignment="1">
      <alignment horizontal="left"/>
    </xf>
    <xf numFmtId="0" fontId="4" fillId="2" borderId="46" xfId="0" applyFont="1" applyFill="1" applyBorder="1" applyAlignment="1">
      <alignment horizontal="left" vertical="center"/>
    </xf>
    <xf numFmtId="0" fontId="0" fillId="2" borderId="33" xfId="0" applyFill="1" applyBorder="1"/>
    <xf numFmtId="0" fontId="0" fillId="2" borderId="34" xfId="0" applyFill="1" applyBorder="1"/>
    <xf numFmtId="166" fontId="4" fillId="5" borderId="46" xfId="0" applyNumberFormat="1" applyFont="1" applyFill="1" applyBorder="1" applyAlignment="1">
      <alignment horizontal="left" vertical="center"/>
    </xf>
    <xf numFmtId="0" fontId="0" fillId="5" borderId="33" xfId="0" applyFill="1" applyBorder="1"/>
    <xf numFmtId="0" fontId="0" fillId="5" borderId="34" xfId="0" applyFill="1" applyBorder="1"/>
    <xf numFmtId="0" fontId="4" fillId="8" borderId="19" xfId="0" applyFont="1" applyFill="1" applyBorder="1" applyAlignment="1">
      <alignment horizontal="left"/>
    </xf>
    <xf numFmtId="0" fontId="7" fillId="8" borderId="19" xfId="0" applyFont="1" applyFill="1" applyBorder="1"/>
    <xf numFmtId="0" fontId="0" fillId="8" borderId="20" xfId="0" applyFill="1" applyBorder="1"/>
    <xf numFmtId="168" fontId="12" fillId="5" borderId="8" xfId="0" applyNumberFormat="1" applyFont="1" applyFill="1" applyBorder="1" applyAlignment="1">
      <alignment horizontal="right" vertical="center"/>
    </xf>
    <xf numFmtId="0" fontId="4" fillId="8" borderId="22" xfId="0" applyFont="1" applyFill="1" applyBorder="1" applyAlignment="1">
      <alignment horizontal="left"/>
    </xf>
    <xf numFmtId="1" fontId="0" fillId="0" borderId="29" xfId="0" applyNumberFormat="1" applyBorder="1"/>
    <xf numFmtId="0" fontId="20" fillId="8" borderId="22" xfId="0" applyFont="1" applyFill="1" applyBorder="1" applyAlignment="1">
      <alignment horizontal="left"/>
    </xf>
    <xf numFmtId="164" fontId="7" fillId="8" borderId="15" xfId="0" applyNumberFormat="1" applyFont="1" applyFill="1" applyBorder="1" applyAlignment="1">
      <alignment horizontal="center" vertical="center"/>
    </xf>
    <xf numFmtId="0" fontId="7" fillId="8" borderId="15" xfId="0" applyFont="1" applyFill="1" applyBorder="1"/>
    <xf numFmtId="168" fontId="12" fillId="5" borderId="11" xfId="0" applyNumberFormat="1" applyFont="1" applyFill="1" applyBorder="1" applyAlignment="1">
      <alignment horizontal="right" vertical="center"/>
    </xf>
    <xf numFmtId="0" fontId="6" fillId="8" borderId="22" xfId="0" applyFont="1" applyFill="1" applyBorder="1" applyAlignment="1">
      <alignment horizontal="left"/>
    </xf>
    <xf numFmtId="0" fontId="3" fillId="8" borderId="38" xfId="0" applyFont="1" applyFill="1" applyBorder="1" applyAlignment="1">
      <alignment horizontal="left"/>
    </xf>
    <xf numFmtId="0" fontId="7" fillId="8" borderId="39" xfId="0" applyFont="1" applyFill="1" applyBorder="1"/>
    <xf numFmtId="168" fontId="12" fillId="5" borderId="13" xfId="0" applyNumberFormat="1" applyFont="1" applyFill="1" applyBorder="1" applyAlignment="1">
      <alignment horizontal="right" vertical="center"/>
    </xf>
    <xf numFmtId="0" fontId="0" fillId="0" borderId="29" xfId="0" applyBorder="1" applyAlignment="1">
      <alignment horizontal="left"/>
    </xf>
    <xf numFmtId="0" fontId="7" fillId="0" borderId="50" xfId="0" applyFont="1" applyBorder="1"/>
    <xf numFmtId="0" fontId="7" fillId="0" borderId="2" xfId="0" applyFont="1" applyBorder="1" applyAlignment="1">
      <alignment horizontal="left" vertical="center"/>
    </xf>
    <xf numFmtId="0" fontId="4" fillId="8" borderId="22" xfId="0" applyFont="1" applyFill="1" applyBorder="1"/>
    <xf numFmtId="165" fontId="7" fillId="0" borderId="0" xfId="0" applyNumberFormat="1" applyFont="1" applyAlignment="1">
      <alignment horizontal="center"/>
    </xf>
    <xf numFmtId="0" fontId="4" fillId="8" borderId="12" xfId="0" applyFont="1" applyFill="1" applyBorder="1"/>
    <xf numFmtId="167" fontId="7" fillId="5" borderId="39" xfId="0" applyNumberFormat="1" applyFont="1" applyFill="1" applyBorder="1" applyAlignment="1">
      <alignment horizontal="left" vertical="center"/>
    </xf>
    <xf numFmtId="0" fontId="21" fillId="5" borderId="39" xfId="0" applyFont="1" applyFill="1" applyBorder="1"/>
    <xf numFmtId="0" fontId="7" fillId="5" borderId="39" xfId="0" applyFont="1" applyFill="1" applyBorder="1"/>
    <xf numFmtId="0" fontId="4" fillId="5" borderId="55" xfId="0" applyFont="1" applyFill="1" applyBorder="1"/>
    <xf numFmtId="0" fontId="4" fillId="8" borderId="33" xfId="0" applyFont="1" applyFill="1" applyBorder="1" applyAlignment="1">
      <alignment horizontal="left"/>
    </xf>
    <xf numFmtId="0" fontId="4" fillId="8" borderId="34" xfId="0" applyFont="1" applyFill="1" applyBorder="1"/>
    <xf numFmtId="0" fontId="7" fillId="8" borderId="34" xfId="0" applyFont="1" applyFill="1" applyBorder="1" applyAlignment="1">
      <alignment horizontal="center" textRotation="90"/>
    </xf>
    <xf numFmtId="0" fontId="7" fillId="8" borderId="33" xfId="0" applyFont="1" applyFill="1" applyBorder="1" applyAlignment="1">
      <alignment horizontal="right"/>
    </xf>
    <xf numFmtId="0" fontId="6" fillId="8" borderId="28" xfId="0" applyFont="1" applyFill="1" applyBorder="1" applyAlignment="1">
      <alignment horizontal="center" vertical="center" wrapText="1"/>
    </xf>
    <xf numFmtId="0" fontId="22" fillId="4" borderId="18" xfId="0" applyFont="1" applyFill="1" applyBorder="1" applyAlignment="1">
      <alignment horizontal="center" textRotation="90"/>
    </xf>
    <xf numFmtId="0" fontId="11" fillId="8" borderId="8" xfId="0" applyFont="1" applyFill="1" applyBorder="1" applyAlignment="1">
      <alignment horizontal="center" textRotation="90"/>
    </xf>
    <xf numFmtId="0" fontId="11" fillId="0" borderId="0" xfId="0" applyFont="1" applyAlignment="1">
      <alignment horizontal="center" textRotation="90"/>
    </xf>
    <xf numFmtId="0" fontId="22" fillId="8" borderId="7" xfId="0" applyFont="1" applyFill="1" applyBorder="1" applyAlignment="1">
      <alignment horizontal="center" textRotation="90"/>
    </xf>
    <xf numFmtId="0" fontId="11" fillId="8" borderId="18" xfId="0" applyFont="1" applyFill="1" applyBorder="1" applyAlignment="1">
      <alignment horizontal="left" vertical="center" wrapText="1"/>
    </xf>
    <xf numFmtId="0" fontId="11" fillId="8" borderId="7" xfId="0" applyFont="1" applyFill="1" applyBorder="1" applyAlignment="1">
      <alignment horizontal="center" textRotation="90" wrapText="1"/>
    </xf>
    <xf numFmtId="0" fontId="11" fillId="8" borderId="26" xfId="0" applyFont="1" applyFill="1" applyBorder="1" applyAlignment="1">
      <alignment horizontal="center" textRotation="90" wrapText="1"/>
    </xf>
    <xf numFmtId="0" fontId="11" fillId="8" borderId="8" xfId="0" applyFont="1" applyFill="1" applyBorder="1" applyAlignment="1">
      <alignment horizontal="center" textRotation="90" wrapText="1"/>
    </xf>
    <xf numFmtId="0" fontId="12" fillId="8" borderId="7" xfId="0" applyFont="1" applyFill="1" applyBorder="1" applyAlignment="1">
      <alignment horizontal="center" textRotation="90" wrapText="1"/>
    </xf>
    <xf numFmtId="0" fontId="12" fillId="8" borderId="8" xfId="0" applyFont="1" applyFill="1" applyBorder="1" applyAlignment="1">
      <alignment horizontal="center" textRotation="90" wrapText="1"/>
    </xf>
    <xf numFmtId="0" fontId="11" fillId="8" borderId="8" xfId="0" applyFont="1" applyFill="1" applyBorder="1" applyAlignment="1">
      <alignment horizontal="left" vertical="center" wrapText="1"/>
    </xf>
    <xf numFmtId="0" fontId="11" fillId="8" borderId="22" xfId="0" applyFont="1" applyFill="1" applyBorder="1" applyAlignment="1">
      <alignment horizontal="center" vertical="center"/>
    </xf>
    <xf numFmtId="1" fontId="10" fillId="5" borderId="4" xfId="0" applyNumberFormat="1" applyFont="1" applyFill="1" applyBorder="1" applyAlignment="1">
      <alignment horizontal="center" vertical="center"/>
    </xf>
    <xf numFmtId="0" fontId="11" fillId="5" borderId="31"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1" fillId="0" borderId="0" xfId="0" applyFont="1" applyAlignment="1">
      <alignment horizontal="center" vertical="center"/>
    </xf>
    <xf numFmtId="1" fontId="11" fillId="5" borderId="16" xfId="0" applyNumberFormat="1" applyFont="1" applyFill="1" applyBorder="1" applyAlignment="1">
      <alignment horizontal="center" vertical="center"/>
    </xf>
    <xf numFmtId="1" fontId="8" fillId="5" borderId="40" xfId="0" applyNumberFormat="1" applyFont="1" applyFill="1" applyBorder="1" applyAlignment="1">
      <alignment horizontal="left" vertical="center" wrapText="1"/>
    </xf>
    <xf numFmtId="0" fontId="10" fillId="0" borderId="0" xfId="0" applyFont="1" applyAlignment="1">
      <alignment horizontal="center" vertical="center"/>
    </xf>
    <xf numFmtId="2" fontId="8" fillId="5" borderId="11" xfId="0" applyNumberFormat="1" applyFont="1" applyFill="1" applyBorder="1" applyAlignment="1">
      <alignment horizontal="center" vertical="center"/>
    </xf>
    <xf numFmtId="164" fontId="10" fillId="0" borderId="0" xfId="0" applyNumberFormat="1" applyFont="1" applyAlignment="1">
      <alignment horizontal="center" vertical="center"/>
    </xf>
    <xf numFmtId="0" fontId="8" fillId="5" borderId="11" xfId="0" applyFont="1" applyFill="1" applyBorder="1" applyAlignment="1">
      <alignment horizontal="left" vertical="center" wrapText="1"/>
    </xf>
    <xf numFmtId="0" fontId="10" fillId="0" borderId="0" xfId="0" applyFont="1"/>
    <xf numFmtId="0" fontId="10" fillId="0" borderId="0" xfId="0" applyFont="1" applyAlignment="1">
      <alignment horizontal="center"/>
    </xf>
    <xf numFmtId="164" fontId="13" fillId="0" borderId="0" xfId="0" applyNumberFormat="1" applyFont="1" applyAlignment="1">
      <alignment horizontal="center" vertical="center"/>
    </xf>
    <xf numFmtId="0" fontId="11" fillId="8" borderId="25" xfId="0" applyFont="1" applyFill="1" applyBorder="1" applyAlignment="1">
      <alignment horizontal="center" vertical="center"/>
    </xf>
    <xf numFmtId="1" fontId="12" fillId="4" borderId="7" xfId="0" applyNumberFormat="1" applyFont="1" applyFill="1" applyBorder="1" applyAlignment="1">
      <alignment vertical="center"/>
    </xf>
    <xf numFmtId="1" fontId="12" fillId="5" borderId="8" xfId="0" applyNumberFormat="1" applyFont="1" applyFill="1" applyBorder="1" applyAlignment="1">
      <alignment horizontal="center" vertical="center"/>
    </xf>
    <xf numFmtId="1" fontId="9" fillId="0" borderId="0" xfId="0" applyNumberFormat="1" applyFont="1" applyAlignment="1">
      <alignment horizontal="center" vertical="center"/>
    </xf>
    <xf numFmtId="1" fontId="12" fillId="0" borderId="28" xfId="0" applyNumberFormat="1" applyFont="1" applyBorder="1" applyAlignment="1">
      <alignment horizontal="center" vertical="center"/>
    </xf>
    <xf numFmtId="1" fontId="12" fillId="5" borderId="7" xfId="0" applyNumberFormat="1" applyFont="1" applyFill="1" applyBorder="1" applyAlignment="1">
      <alignment horizontal="center" vertical="center"/>
    </xf>
    <xf numFmtId="1" fontId="12" fillId="5" borderId="26" xfId="0" applyNumberFormat="1" applyFont="1" applyFill="1" applyBorder="1" applyAlignment="1">
      <alignment horizontal="center" vertical="center"/>
    </xf>
    <xf numFmtId="2" fontId="12" fillId="5" borderId="8" xfId="0" applyNumberFormat="1" applyFont="1" applyFill="1" applyBorder="1" applyAlignment="1">
      <alignment horizontal="center" vertical="center"/>
    </xf>
    <xf numFmtId="1" fontId="12" fillId="0" borderId="0" xfId="0" applyNumberFormat="1" applyFont="1" applyAlignment="1">
      <alignment horizontal="center" vertical="center"/>
    </xf>
    <xf numFmtId="1" fontId="12" fillId="5" borderId="18" xfId="0" applyNumberFormat="1" applyFont="1" applyFill="1" applyBorder="1" applyAlignment="1">
      <alignment horizontal="center" vertical="center"/>
    </xf>
    <xf numFmtId="1" fontId="9" fillId="0" borderId="0" xfId="0" applyNumberFormat="1" applyFont="1"/>
    <xf numFmtId="1" fontId="12" fillId="4" borderId="10" xfId="0" applyNumberFormat="1" applyFont="1" applyFill="1" applyBorder="1" applyAlignment="1">
      <alignment vertical="center"/>
    </xf>
    <xf numFmtId="1" fontId="12" fillId="5" borderId="11" xfId="0" applyNumberFormat="1" applyFont="1" applyFill="1" applyBorder="1" applyAlignment="1">
      <alignment horizontal="center" vertical="center"/>
    </xf>
    <xf numFmtId="1" fontId="12" fillId="0" borderId="29" xfId="0" applyNumberFormat="1" applyFont="1" applyBorder="1" applyAlignment="1">
      <alignment horizontal="center" vertical="center"/>
    </xf>
    <xf numFmtId="1" fontId="12" fillId="5" borderId="16" xfId="0" applyNumberFormat="1" applyFont="1" applyFill="1" applyBorder="1" applyAlignment="1">
      <alignment horizontal="center" vertical="center"/>
    </xf>
    <xf numFmtId="1" fontId="12" fillId="0" borderId="2" xfId="0" applyNumberFormat="1" applyFont="1" applyBorder="1" applyAlignment="1">
      <alignment horizontal="center" vertical="center"/>
    </xf>
    <xf numFmtId="1" fontId="12" fillId="5" borderId="10" xfId="0" applyNumberFormat="1" applyFont="1" applyFill="1" applyBorder="1" applyAlignment="1">
      <alignment horizontal="center" vertical="center"/>
    </xf>
    <xf numFmtId="1" fontId="12" fillId="5" borderId="31" xfId="0" applyNumberFormat="1" applyFont="1" applyFill="1" applyBorder="1" applyAlignment="1">
      <alignment horizontal="center" vertical="center"/>
    </xf>
    <xf numFmtId="0" fontId="12" fillId="4" borderId="12" xfId="0" applyFont="1" applyFill="1" applyBorder="1" applyAlignment="1">
      <alignment vertical="center"/>
    </xf>
    <xf numFmtId="168" fontId="12" fillId="4" borderId="27" xfId="0" applyNumberFormat="1" applyFont="1" applyFill="1" applyBorder="1" applyAlignment="1">
      <alignment horizontal="center" vertical="center"/>
    </xf>
    <xf numFmtId="168" fontId="12" fillId="4" borderId="14" xfId="0" applyNumberFormat="1" applyFont="1" applyFill="1" applyBorder="1" applyAlignment="1">
      <alignment horizontal="center" vertical="center"/>
    </xf>
    <xf numFmtId="168" fontId="12" fillId="4" borderId="23" xfId="0" applyNumberFormat="1" applyFont="1" applyFill="1" applyBorder="1" applyAlignment="1">
      <alignment horizontal="center" vertical="center"/>
    </xf>
    <xf numFmtId="168" fontId="12" fillId="4" borderId="13" xfId="0" applyNumberFormat="1" applyFont="1" applyFill="1" applyBorder="1" applyAlignment="1">
      <alignment horizontal="center" vertical="center"/>
    </xf>
    <xf numFmtId="0" fontId="16" fillId="0" borderId="0" xfId="0" applyFont="1" applyAlignment="1">
      <alignment horizontal="center" vertical="center"/>
    </xf>
    <xf numFmtId="9" fontId="16" fillId="4" borderId="38" xfId="0" applyNumberFormat="1" applyFont="1" applyFill="1" applyBorder="1" applyAlignment="1">
      <alignment horizontal="center" vertical="center"/>
    </xf>
    <xf numFmtId="9" fontId="16" fillId="0" borderId="29" xfId="0" applyNumberFormat="1" applyFont="1" applyBorder="1" applyAlignment="1">
      <alignment horizontal="center" vertical="center"/>
    </xf>
    <xf numFmtId="0" fontId="15" fillId="0" borderId="0" xfId="0" applyFont="1" applyAlignment="1">
      <alignment horizontal="center" vertical="center"/>
    </xf>
    <xf numFmtId="9" fontId="16" fillId="5" borderId="12" xfId="0" applyNumberFormat="1" applyFont="1" applyFill="1" applyBorder="1" applyAlignment="1">
      <alignment horizontal="center" vertical="center"/>
    </xf>
    <xf numFmtId="9" fontId="16" fillId="5" borderId="13" xfId="0" applyNumberFormat="1" applyFont="1" applyFill="1" applyBorder="1" applyAlignment="1">
      <alignment horizontal="center" vertical="center"/>
    </xf>
    <xf numFmtId="9" fontId="16" fillId="0" borderId="0" xfId="0" applyNumberFormat="1" applyFont="1" applyAlignment="1">
      <alignment horizontal="center" vertical="center"/>
    </xf>
    <xf numFmtId="9" fontId="16" fillId="5" borderId="23" xfId="0" applyNumberFormat="1" applyFont="1" applyFill="1" applyBorder="1" applyAlignment="1">
      <alignment horizontal="center" vertical="center"/>
    </xf>
    <xf numFmtId="0" fontId="15" fillId="0" borderId="0" xfId="0" applyFont="1"/>
    <xf numFmtId="168" fontId="6" fillId="5" borderId="41" xfId="0" applyNumberFormat="1" applyFont="1" applyFill="1" applyBorder="1" applyAlignment="1">
      <alignment horizontal="center" vertical="center"/>
    </xf>
    <xf numFmtId="168" fontId="14" fillId="0" borderId="28" xfId="0" applyNumberFormat="1" applyFont="1" applyBorder="1"/>
    <xf numFmtId="0" fontId="8" fillId="6" borderId="0" xfId="0" applyFont="1" applyFill="1" applyAlignment="1">
      <alignment horizontal="right" wrapText="1"/>
    </xf>
    <xf numFmtId="164" fontId="6" fillId="5" borderId="41" xfId="0" applyNumberFormat="1" applyFont="1" applyFill="1" applyBorder="1" applyAlignment="1">
      <alignment horizontal="center" vertical="center"/>
    </xf>
    <xf numFmtId="0" fontId="6" fillId="0" borderId="29" xfId="0" applyFont="1" applyBorder="1"/>
    <xf numFmtId="0" fontId="5" fillId="4" borderId="41" xfId="0" applyFont="1" applyFill="1" applyBorder="1"/>
    <xf numFmtId="168" fontId="0" fillId="5" borderId="41" xfId="0" applyNumberFormat="1" applyFill="1" applyBorder="1" applyAlignment="1">
      <alignment horizontal="center" vertical="center"/>
    </xf>
    <xf numFmtId="168" fontId="6" fillId="0" borderId="29" xfId="0" applyNumberFormat="1" applyFont="1" applyBorder="1"/>
    <xf numFmtId="164" fontId="0" fillId="0" borderId="0" xfId="0" applyNumberFormat="1"/>
    <xf numFmtId="164" fontId="6" fillId="0" borderId="0" xfId="0" applyNumberFormat="1" applyFont="1"/>
    <xf numFmtId="0" fontId="4" fillId="8" borderId="19" xfId="0" applyFont="1" applyFill="1" applyBorder="1"/>
    <xf numFmtId="0" fontId="4" fillId="8" borderId="20" xfId="0" applyFont="1" applyFill="1" applyBorder="1"/>
    <xf numFmtId="0" fontId="4" fillId="8" borderId="56" xfId="0" applyFont="1" applyFill="1" applyBorder="1"/>
    <xf numFmtId="0" fontId="17" fillId="8" borderId="20" xfId="0" applyFont="1" applyFill="1" applyBorder="1"/>
    <xf numFmtId="0" fontId="4" fillId="8" borderId="53" xfId="0" applyFont="1" applyFill="1" applyBorder="1"/>
    <xf numFmtId="0" fontId="4" fillId="8" borderId="38" xfId="0" applyFont="1" applyFill="1" applyBorder="1"/>
    <xf numFmtId="0" fontId="7" fillId="8" borderId="33" xfId="0" applyFont="1" applyFill="1" applyBorder="1" applyAlignment="1">
      <alignment vertical="top" wrapText="1"/>
    </xf>
    <xf numFmtId="0" fontId="7" fillId="8" borderId="34" xfId="0" applyFont="1" applyFill="1" applyBorder="1" applyAlignment="1">
      <alignment horizontal="left" vertical="top" wrapText="1"/>
    </xf>
    <xf numFmtId="0" fontId="0" fillId="0" borderId="0" xfId="0" applyAlignment="1">
      <alignment horizontal="center" vertical="center"/>
    </xf>
    <xf numFmtId="0" fontId="4" fillId="8" borderId="32" xfId="0" applyFont="1" applyFill="1" applyBorder="1" applyAlignment="1">
      <alignment horizontal="left" vertical="center"/>
    </xf>
    <xf numFmtId="0" fontId="5" fillId="0" borderId="0" xfId="0" applyFont="1" applyAlignment="1">
      <alignment horizontal="left" vertical="center"/>
    </xf>
    <xf numFmtId="0" fontId="20" fillId="2" borderId="33" xfId="0" applyFont="1" applyFill="1" applyBorder="1" applyProtection="1">
      <protection locked="0"/>
    </xf>
    <xf numFmtId="0" fontId="7" fillId="8" borderId="9" xfId="0" applyFont="1" applyFill="1" applyBorder="1" applyAlignment="1">
      <alignment horizontal="left" vertical="center"/>
    </xf>
    <xf numFmtId="0" fontId="20" fillId="8" borderId="56" xfId="0" applyFont="1" applyFill="1" applyBorder="1" applyAlignment="1" applyProtection="1">
      <alignment horizontal="left" vertical="center"/>
      <protection locked="0"/>
    </xf>
    <xf numFmtId="0" fontId="20" fillId="8" borderId="54" xfId="0" applyFont="1" applyFill="1" applyBorder="1" applyAlignment="1" applyProtection="1">
      <alignment horizontal="left" vertical="center"/>
      <protection locked="0"/>
    </xf>
    <xf numFmtId="166" fontId="20" fillId="8" borderId="52" xfId="0" applyNumberFormat="1" applyFont="1" applyFill="1" applyBorder="1" applyAlignment="1" applyProtection="1">
      <alignment horizontal="left" vertical="center"/>
      <protection locked="0"/>
    </xf>
    <xf numFmtId="0" fontId="20" fillId="8" borderId="56" xfId="0" applyFont="1" applyFill="1" applyBorder="1" applyProtection="1">
      <protection locked="0"/>
    </xf>
    <xf numFmtId="0" fontId="20" fillId="8" borderId="58" xfId="0" applyFont="1" applyFill="1" applyBorder="1" applyAlignment="1" applyProtection="1">
      <alignment horizontal="left" vertical="center" wrapText="1"/>
      <protection locked="0"/>
    </xf>
    <xf numFmtId="0" fontId="20" fillId="2" borderId="20" xfId="0" applyFont="1" applyFill="1" applyBorder="1" applyAlignment="1" applyProtection="1">
      <alignment horizontal="left" vertical="center"/>
      <protection locked="0"/>
    </xf>
    <xf numFmtId="0" fontId="20" fillId="2" borderId="53" xfId="0" applyFont="1" applyFill="1" applyBorder="1" applyAlignment="1" applyProtection="1">
      <alignment horizontal="left" vertical="center"/>
      <protection locked="0"/>
    </xf>
    <xf numFmtId="0" fontId="20" fillId="2" borderId="36" xfId="0" applyFont="1" applyFill="1" applyBorder="1" applyAlignment="1" applyProtection="1">
      <alignment horizontal="left" vertical="center"/>
      <protection locked="0"/>
    </xf>
    <xf numFmtId="0" fontId="20" fillId="2" borderId="37" xfId="0" applyFont="1" applyFill="1" applyBorder="1" applyAlignment="1" applyProtection="1">
      <alignment horizontal="left" vertical="center"/>
      <protection locked="0"/>
    </xf>
    <xf numFmtId="0" fontId="0" fillId="9" borderId="4" xfId="0" applyFill="1" applyBorder="1"/>
    <xf numFmtId="164" fontId="0" fillId="9" borderId="4" xfId="0" applyNumberFormat="1" applyFill="1" applyBorder="1"/>
    <xf numFmtId="167" fontId="0" fillId="9" borderId="4" xfId="0" applyNumberFormat="1" applyFill="1" applyBorder="1"/>
    <xf numFmtId="164" fontId="3" fillId="2" borderId="5" xfId="0" applyNumberFormat="1" applyFont="1" applyFill="1" applyBorder="1" applyAlignment="1" applyProtection="1">
      <alignment horizontal="left" vertical="center"/>
      <protection locked="0"/>
    </xf>
    <xf numFmtId="3" fontId="12" fillId="4" borderId="26" xfId="0" applyNumberFormat="1" applyFont="1" applyFill="1" applyBorder="1" applyAlignment="1">
      <alignment horizontal="center" vertical="center"/>
    </xf>
    <xf numFmtId="3" fontId="12" fillId="4" borderId="18" xfId="0"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9" fillId="0" borderId="0" xfId="0" applyNumberFormat="1" applyFont="1" applyAlignment="1">
      <alignment horizontal="center" vertical="center"/>
    </xf>
    <xf numFmtId="3" fontId="12" fillId="5" borderId="19"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12" fillId="4" borderId="31" xfId="0" applyNumberFormat="1" applyFont="1" applyFill="1" applyBorder="1" applyAlignment="1">
      <alignment horizontal="center" vertical="center"/>
    </xf>
    <xf numFmtId="3" fontId="12" fillId="5" borderId="11" xfId="0" applyNumberFormat="1" applyFont="1" applyFill="1" applyBorder="1" applyAlignment="1">
      <alignment horizontal="center" vertical="center"/>
    </xf>
    <xf numFmtId="3" fontId="12" fillId="5" borderId="22" xfId="0" applyNumberFormat="1" applyFont="1" applyFill="1" applyBorder="1" applyAlignment="1">
      <alignment horizontal="center" vertical="center"/>
    </xf>
    <xf numFmtId="0" fontId="12" fillId="8" borderId="41" xfId="0" applyFont="1" applyFill="1" applyBorder="1"/>
    <xf numFmtId="164" fontId="27" fillId="12" borderId="4" xfId="0" applyNumberFormat="1" applyFont="1" applyFill="1" applyBorder="1" applyAlignment="1">
      <alignment horizontal="center"/>
    </xf>
    <xf numFmtId="0" fontId="27" fillId="12" borderId="4" xfId="0" applyFont="1" applyFill="1" applyBorder="1" applyAlignment="1">
      <alignment wrapText="1"/>
    </xf>
    <xf numFmtId="164" fontId="0" fillId="0" borderId="4" xfId="0" applyNumberFormat="1" applyBorder="1" applyAlignment="1">
      <alignment horizontal="center" vertical="center"/>
    </xf>
    <xf numFmtId="0" fontId="0" fillId="0" borderId="0" xfId="0" applyAlignment="1">
      <alignment wrapText="1"/>
    </xf>
    <xf numFmtId="49" fontId="27" fillId="12" borderId="4" xfId="0" applyNumberFormat="1" applyFont="1" applyFill="1" applyBorder="1" applyAlignment="1">
      <alignment horizontal="center"/>
    </xf>
    <xf numFmtId="49" fontId="0" fillId="0" borderId="0" xfId="0" applyNumberFormat="1"/>
    <xf numFmtId="49"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8" fillId="8" borderId="0" xfId="3" applyFont="1" applyFill="1" applyAlignment="1">
      <alignment vertical="center"/>
    </xf>
    <xf numFmtId="0" fontId="29" fillId="8" borderId="0" xfId="3" applyFont="1" applyFill="1" applyAlignment="1">
      <alignment vertical="center"/>
    </xf>
    <xf numFmtId="0" fontId="26" fillId="2" borderId="0" xfId="3" applyFont="1" applyFill="1" applyAlignment="1" applyProtection="1">
      <alignment vertical="center"/>
      <protection locked="0"/>
    </xf>
    <xf numFmtId="0" fontId="1" fillId="2" borderId="0" xfId="3" applyFill="1" applyProtection="1">
      <protection locked="0"/>
    </xf>
    <xf numFmtId="0" fontId="1" fillId="2" borderId="0" xfId="3" applyFill="1" applyAlignment="1" applyProtection="1">
      <alignment horizontal="right"/>
      <protection locked="0"/>
    </xf>
    <xf numFmtId="0" fontId="1" fillId="0" borderId="61" xfId="3" applyBorder="1"/>
    <xf numFmtId="0" fontId="1" fillId="0" borderId="0" xfId="3"/>
    <xf numFmtId="0" fontId="30" fillId="8" borderId="0" xfId="3" applyFont="1" applyFill="1"/>
    <xf numFmtId="0" fontId="0" fillId="0" borderId="0" xfId="0" applyAlignment="1">
      <alignment vertical="center" wrapText="1"/>
    </xf>
    <xf numFmtId="0" fontId="4" fillId="2" borderId="0" xfId="0" applyFont="1" applyFill="1" applyAlignment="1">
      <alignment vertical="center"/>
    </xf>
    <xf numFmtId="1" fontId="26" fillId="2" borderId="0" xfId="0" applyNumberFormat="1" applyFont="1" applyFill="1"/>
    <xf numFmtId="0" fontId="26" fillId="2" borderId="0" xfId="0" applyFont="1" applyFill="1"/>
    <xf numFmtId="0" fontId="1" fillId="2" borderId="0" xfId="3" applyFill="1"/>
    <xf numFmtId="0" fontId="1" fillId="2" borderId="0" xfId="3" applyFill="1" applyAlignment="1">
      <alignment horizontal="right"/>
    </xf>
    <xf numFmtId="1" fontId="26" fillId="2" borderId="0" xfId="0" applyNumberFormat="1" applyFont="1" applyFill="1" applyAlignment="1">
      <alignment vertical="center"/>
    </xf>
    <xf numFmtId="0" fontId="26" fillId="2" borderId="0" xfId="0" applyFont="1" applyFill="1" applyAlignment="1">
      <alignment vertical="center"/>
    </xf>
    <xf numFmtId="0" fontId="30" fillId="2" borderId="0" xfId="0" applyFont="1" applyFill="1" applyAlignment="1">
      <alignment vertical="center"/>
    </xf>
    <xf numFmtId="0" fontId="1" fillId="0" borderId="0" xfId="3" applyAlignment="1">
      <alignment horizontal="right"/>
    </xf>
    <xf numFmtId="0" fontId="24" fillId="2" borderId="0" xfId="3" applyFont="1" applyFill="1" applyAlignment="1">
      <alignment vertical="center"/>
    </xf>
    <xf numFmtId="0" fontId="24" fillId="2" borderId="0" xfId="0" applyFont="1" applyFill="1" applyAlignment="1">
      <alignment vertical="center"/>
    </xf>
    <xf numFmtId="0" fontId="24" fillId="10" borderId="41" xfId="3" applyFont="1" applyFill="1" applyBorder="1" applyAlignment="1">
      <alignment vertical="center" wrapText="1"/>
    </xf>
    <xf numFmtId="0" fontId="24" fillId="10" borderId="46" xfId="3" applyFont="1" applyFill="1" applyBorder="1" applyAlignment="1">
      <alignment horizontal="center" vertical="center" wrapText="1"/>
    </xf>
    <xf numFmtId="0" fontId="24" fillId="10" borderId="43" xfId="3" applyFont="1" applyFill="1" applyBorder="1" applyAlignment="1">
      <alignment horizontal="center" vertical="center" wrapText="1"/>
    </xf>
    <xf numFmtId="0" fontId="24" fillId="10" borderId="62" xfId="3" applyFont="1" applyFill="1" applyBorder="1" applyAlignment="1">
      <alignment horizontal="center" vertical="center" wrapText="1"/>
    </xf>
    <xf numFmtId="0" fontId="24" fillId="10" borderId="41" xfId="3" applyFont="1" applyFill="1" applyBorder="1" applyAlignment="1">
      <alignment horizontal="right" vertical="center" wrapText="1"/>
    </xf>
    <xf numFmtId="0" fontId="24" fillId="0" borderId="0" xfId="0" applyFont="1" applyAlignment="1">
      <alignment vertical="center"/>
    </xf>
    <xf numFmtId="1" fontId="26" fillId="0" borderId="0" xfId="0" applyNumberFormat="1" applyFont="1" applyAlignment="1">
      <alignment vertical="center"/>
    </xf>
    <xf numFmtId="0" fontId="26" fillId="0" borderId="0" xfId="0" applyFont="1" applyAlignment="1">
      <alignment vertical="center"/>
    </xf>
    <xf numFmtId="0" fontId="26" fillId="10" borderId="59" xfId="3" applyFont="1" applyFill="1" applyBorder="1" applyAlignment="1">
      <alignment vertical="center" wrapText="1"/>
    </xf>
    <xf numFmtId="2" fontId="26" fillId="2" borderId="7" xfId="3" applyNumberFormat="1" applyFont="1" applyFill="1" applyBorder="1" applyAlignment="1" applyProtection="1">
      <alignment vertical="center" wrapText="1"/>
      <protection locked="0"/>
    </xf>
    <xf numFmtId="2" fontId="26" fillId="2" borderId="26" xfId="3" applyNumberFormat="1" applyFont="1" applyFill="1" applyBorder="1" applyAlignment="1" applyProtection="1">
      <alignment vertical="center" wrapText="1"/>
      <protection locked="0"/>
    </xf>
    <xf numFmtId="2" fontId="26" fillId="2" borderId="9" xfId="3" applyNumberFormat="1" applyFont="1" applyFill="1" applyBorder="1" applyAlignment="1" applyProtection="1">
      <alignment vertical="center" wrapText="1"/>
      <protection locked="0"/>
    </xf>
    <xf numFmtId="2" fontId="26" fillId="5" borderId="18" xfId="3" applyNumberFormat="1" applyFont="1" applyFill="1" applyBorder="1" applyAlignment="1">
      <alignment horizontal="right" vertical="center" wrapText="1"/>
    </xf>
    <xf numFmtId="0" fontId="24" fillId="8" borderId="0" xfId="0" applyFont="1" applyFill="1" applyAlignment="1">
      <alignment vertical="center"/>
    </xf>
    <xf numFmtId="1" fontId="26" fillId="8" borderId="0" xfId="0" applyNumberFormat="1" applyFont="1" applyFill="1" applyAlignment="1">
      <alignment vertical="center"/>
    </xf>
    <xf numFmtId="0" fontId="26" fillId="8" borderId="0" xfId="0" applyFont="1" applyFill="1" applyAlignment="1">
      <alignment vertical="center"/>
    </xf>
    <xf numFmtId="2" fontId="26" fillId="2" borderId="24" xfId="3" applyNumberFormat="1" applyFont="1" applyFill="1" applyBorder="1" applyAlignment="1" applyProtection="1">
      <alignment vertical="center" wrapText="1"/>
      <protection locked="0"/>
    </xf>
    <xf numFmtId="2" fontId="26" fillId="2" borderId="60" xfId="3" applyNumberFormat="1" applyFont="1" applyFill="1" applyBorder="1" applyAlignment="1" applyProtection="1">
      <alignment vertical="center" wrapText="1"/>
      <protection locked="0"/>
    </xf>
    <xf numFmtId="2" fontId="26" fillId="2" borderId="1" xfId="3" applyNumberFormat="1" applyFont="1" applyFill="1" applyBorder="1" applyAlignment="1" applyProtection="1">
      <alignment vertical="center" wrapText="1"/>
      <protection locked="0"/>
    </xf>
    <xf numFmtId="2" fontId="26" fillId="5" borderId="64" xfId="3" applyNumberFormat="1" applyFont="1" applyFill="1" applyBorder="1" applyAlignment="1">
      <alignment horizontal="right" vertical="center" wrapText="1"/>
    </xf>
    <xf numFmtId="0" fontId="24" fillId="13" borderId="4" xfId="0" applyFont="1" applyFill="1" applyBorder="1" applyAlignment="1">
      <alignment vertical="center" wrapText="1"/>
    </xf>
    <xf numFmtId="1" fontId="24" fillId="13" borderId="4" xfId="0" applyNumberFormat="1" applyFont="1" applyFill="1" applyBorder="1" applyAlignment="1">
      <alignment vertical="center" wrapText="1"/>
    </xf>
    <xf numFmtId="2" fontId="26" fillId="5" borderId="46" xfId="3" applyNumberFormat="1" applyFont="1" applyFill="1" applyBorder="1" applyAlignment="1">
      <alignment vertical="center" wrapText="1"/>
    </xf>
    <xf numFmtId="2" fontId="26" fillId="5" borderId="43" xfId="3" applyNumberFormat="1" applyFont="1" applyFill="1" applyBorder="1" applyAlignment="1">
      <alignment vertical="center" wrapText="1"/>
    </xf>
    <xf numFmtId="2" fontId="26" fillId="5" borderId="62" xfId="3" applyNumberFormat="1" applyFont="1" applyFill="1" applyBorder="1" applyAlignment="1">
      <alignment vertical="center" wrapText="1"/>
    </xf>
    <xf numFmtId="2" fontId="24" fillId="5" borderId="41" xfId="3" applyNumberFormat="1" applyFont="1" applyFill="1" applyBorder="1" applyAlignment="1">
      <alignment horizontal="right" vertical="center" wrapText="1"/>
    </xf>
    <xf numFmtId="0" fontId="24" fillId="8" borderId="4" xfId="0" applyFont="1" applyFill="1" applyBorder="1" applyAlignment="1">
      <alignment vertical="center"/>
    </xf>
    <xf numFmtId="1" fontId="24" fillId="8" borderId="4" xfId="0" applyNumberFormat="1" applyFont="1" applyFill="1" applyBorder="1" applyAlignment="1">
      <alignment vertical="center" wrapText="1"/>
    </xf>
    <xf numFmtId="0" fontId="24" fillId="8" borderId="4" xfId="0" applyFont="1" applyFill="1" applyBorder="1" applyAlignment="1">
      <alignment vertical="center" wrapText="1"/>
    </xf>
    <xf numFmtId="164" fontId="26" fillId="0" borderId="4" xfId="0" applyNumberFormat="1" applyFont="1" applyBorder="1" applyAlignment="1">
      <alignment vertical="center"/>
    </xf>
    <xf numFmtId="1" fontId="26" fillId="0" borderId="4" xfId="0" applyNumberFormat="1" applyFont="1" applyBorder="1" applyAlignment="1">
      <alignment vertical="center"/>
    </xf>
    <xf numFmtId="164" fontId="26" fillId="2" borderId="7" xfId="3" applyNumberFormat="1" applyFont="1" applyFill="1" applyBorder="1" applyAlignment="1" applyProtection="1">
      <alignment vertical="center" wrapText="1"/>
      <protection locked="0"/>
    </xf>
    <xf numFmtId="164" fontId="26" fillId="2" borderId="26" xfId="3" applyNumberFormat="1" applyFont="1" applyFill="1" applyBorder="1" applyAlignment="1" applyProtection="1">
      <alignment vertical="center" wrapText="1"/>
      <protection locked="0"/>
    </xf>
    <xf numFmtId="164" fontId="26" fillId="2" borderId="8" xfId="3" applyNumberFormat="1" applyFont="1" applyFill="1" applyBorder="1" applyAlignment="1" applyProtection="1">
      <alignment vertical="center" wrapText="1"/>
      <protection locked="0"/>
    </xf>
    <xf numFmtId="0" fontId="26" fillId="0" borderId="0" xfId="3" applyFont="1" applyAlignment="1">
      <alignment horizontal="right" vertical="center" wrapText="1"/>
    </xf>
    <xf numFmtId="164" fontId="26" fillId="2" borderId="4" xfId="0" applyNumberFormat="1" applyFont="1" applyFill="1" applyBorder="1" applyAlignment="1" applyProtection="1">
      <alignment vertical="center"/>
      <protection locked="0"/>
    </xf>
    <xf numFmtId="2" fontId="26" fillId="2" borderId="4" xfId="0" applyNumberFormat="1" applyFont="1" applyFill="1" applyBorder="1" applyAlignment="1" applyProtection="1">
      <alignment vertical="center"/>
      <protection locked="0"/>
    </xf>
    <xf numFmtId="0" fontId="26" fillId="2" borderId="16" xfId="3" applyFont="1" applyFill="1" applyBorder="1" applyAlignment="1" applyProtection="1">
      <alignment vertical="center" wrapText="1"/>
      <protection locked="0"/>
    </xf>
    <xf numFmtId="0" fontId="26" fillId="2" borderId="42" xfId="3" applyFont="1" applyFill="1" applyBorder="1" applyAlignment="1" applyProtection="1">
      <alignment vertical="center" wrapText="1"/>
      <protection locked="0"/>
    </xf>
    <xf numFmtId="0" fontId="26" fillId="2" borderId="17" xfId="3" applyFont="1" applyFill="1" applyBorder="1" applyAlignment="1" applyProtection="1">
      <alignment vertical="center" wrapText="1"/>
      <protection locked="0"/>
    </xf>
    <xf numFmtId="0" fontId="24" fillId="0" borderId="29" xfId="3" applyFont="1" applyBorder="1" applyAlignment="1">
      <alignment horizontal="right" vertical="center" wrapText="1"/>
    </xf>
    <xf numFmtId="164" fontId="26" fillId="2" borderId="16" xfId="3" applyNumberFormat="1" applyFont="1" applyFill="1" applyBorder="1" applyAlignment="1" applyProtection="1">
      <alignment vertical="center" wrapText="1"/>
      <protection locked="0"/>
    </xf>
    <xf numFmtId="164" fontId="26" fillId="2" borderId="42" xfId="3" applyNumberFormat="1" applyFont="1" applyFill="1" applyBorder="1" applyAlignment="1" applyProtection="1">
      <alignment vertical="center" wrapText="1"/>
      <protection locked="0"/>
    </xf>
    <xf numFmtId="164" fontId="26" fillId="2" borderId="17" xfId="3" applyNumberFormat="1" applyFont="1" applyFill="1" applyBorder="1" applyAlignment="1" applyProtection="1">
      <alignment vertical="center" wrapText="1"/>
      <protection locked="0"/>
    </xf>
    <xf numFmtId="0" fontId="26" fillId="2" borderId="10" xfId="3" applyFont="1" applyFill="1" applyBorder="1" applyAlignment="1" applyProtection="1">
      <alignment vertical="center" wrapText="1"/>
      <protection locked="0"/>
    </xf>
    <xf numFmtId="0" fontId="26" fillId="2" borderId="4" xfId="3" applyFont="1" applyFill="1" applyBorder="1" applyAlignment="1" applyProtection="1">
      <alignment vertical="center" wrapText="1"/>
      <protection locked="0"/>
    </xf>
    <xf numFmtId="0" fontId="26" fillId="2" borderId="11" xfId="3" applyFont="1" applyFill="1" applyBorder="1" applyAlignment="1" applyProtection="1">
      <alignment vertical="center" wrapText="1"/>
      <protection locked="0"/>
    </xf>
    <xf numFmtId="0" fontId="24" fillId="11" borderId="48" xfId="3" applyFont="1" applyFill="1" applyBorder="1" applyAlignment="1">
      <alignment horizontal="right" vertical="center" wrapText="1"/>
    </xf>
    <xf numFmtId="0" fontId="24" fillId="8" borderId="65" xfId="0" applyFont="1" applyFill="1" applyBorder="1" applyAlignment="1">
      <alignment vertical="center"/>
    </xf>
    <xf numFmtId="1" fontId="24" fillId="0" borderId="65" xfId="0" applyNumberFormat="1" applyFont="1" applyBorder="1" applyAlignment="1">
      <alignment vertical="center"/>
    </xf>
    <xf numFmtId="2" fontId="24" fillId="0" borderId="65" xfId="0" applyNumberFormat="1" applyFont="1" applyBorder="1" applyAlignment="1">
      <alignment vertical="center"/>
    </xf>
    <xf numFmtId="164" fontId="26" fillId="2" borderId="10" xfId="3" applyNumberFormat="1" applyFont="1" applyFill="1" applyBorder="1" applyAlignment="1" applyProtection="1">
      <alignment vertical="center" wrapText="1"/>
      <protection locked="0"/>
    </xf>
    <xf numFmtId="164" fontId="26" fillId="2" borderId="4" xfId="3" applyNumberFormat="1" applyFont="1" applyFill="1" applyBorder="1" applyAlignment="1" applyProtection="1">
      <alignment vertical="center" wrapText="1"/>
      <protection locked="0"/>
    </xf>
    <xf numFmtId="164" fontId="26" fillId="2" borderId="11" xfId="3" applyNumberFormat="1" applyFont="1" applyFill="1" applyBorder="1" applyAlignment="1" applyProtection="1">
      <alignment vertical="center" wrapText="1"/>
      <protection locked="0"/>
    </xf>
    <xf numFmtId="0" fontId="26" fillId="2" borderId="23" xfId="3" applyFont="1" applyFill="1" applyBorder="1" applyAlignment="1" applyProtection="1">
      <alignment horizontal="right" vertical="center" wrapText="1"/>
      <protection locked="0"/>
    </xf>
    <xf numFmtId="2" fontId="24" fillId="13" borderId="66" xfId="0" applyNumberFormat="1" applyFont="1" applyFill="1" applyBorder="1" applyAlignment="1">
      <alignment vertical="center"/>
    </xf>
    <xf numFmtId="164" fontId="24" fillId="13" borderId="66" xfId="0" applyNumberFormat="1" applyFont="1" applyFill="1" applyBorder="1" applyAlignment="1">
      <alignment vertical="center"/>
    </xf>
    <xf numFmtId="1" fontId="24" fillId="13" borderId="66" xfId="0" applyNumberFormat="1" applyFont="1" applyFill="1" applyBorder="1" applyAlignment="1">
      <alignment vertical="center"/>
    </xf>
    <xf numFmtId="0" fontId="26" fillId="2" borderId="12" xfId="3" applyFont="1" applyFill="1" applyBorder="1" applyAlignment="1" applyProtection="1">
      <alignment vertical="center" wrapText="1"/>
      <protection locked="0"/>
    </xf>
    <xf numFmtId="0" fontId="26" fillId="2" borderId="27" xfId="3" applyFont="1" applyFill="1" applyBorder="1" applyAlignment="1" applyProtection="1">
      <alignment vertical="center" wrapText="1"/>
      <protection locked="0"/>
    </xf>
    <xf numFmtId="0" fontId="26" fillId="2" borderId="13" xfId="3" applyFont="1" applyFill="1" applyBorder="1" applyAlignment="1" applyProtection="1">
      <alignment vertical="center" wrapText="1"/>
      <protection locked="0"/>
    </xf>
    <xf numFmtId="0" fontId="24" fillId="8" borderId="28" xfId="3" applyFont="1" applyFill="1" applyBorder="1" applyAlignment="1">
      <alignment vertical="center"/>
    </xf>
    <xf numFmtId="0" fontId="1" fillId="8" borderId="45" xfId="3" applyFill="1" applyBorder="1"/>
    <xf numFmtId="0" fontId="1" fillId="8" borderId="49" xfId="3" applyFill="1" applyBorder="1" applyAlignment="1">
      <alignment horizontal="right"/>
    </xf>
    <xf numFmtId="164" fontId="26" fillId="13" borderId="4" xfId="0" applyNumberFormat="1" applyFont="1" applyFill="1" applyBorder="1" applyAlignment="1">
      <alignment vertical="center"/>
    </xf>
    <xf numFmtId="1" fontId="26" fillId="2" borderId="4" xfId="0" applyNumberFormat="1" applyFont="1" applyFill="1" applyBorder="1" applyAlignment="1" applyProtection="1">
      <alignment vertical="center"/>
      <protection locked="0"/>
    </xf>
    <xf numFmtId="0" fontId="1" fillId="2" borderId="29" xfId="3" applyFill="1" applyBorder="1" applyProtection="1">
      <protection locked="0"/>
    </xf>
    <xf numFmtId="0" fontId="1" fillId="2" borderId="35" xfId="3" applyFill="1" applyBorder="1" applyAlignment="1" applyProtection="1">
      <alignment horizontal="right"/>
      <protection locked="0"/>
    </xf>
    <xf numFmtId="0" fontId="26" fillId="0" borderId="0" xfId="0" applyFont="1" applyAlignment="1">
      <alignment wrapText="1"/>
    </xf>
    <xf numFmtId="164" fontId="24" fillId="13" borderId="4" xfId="0" applyNumberFormat="1" applyFont="1" applyFill="1" applyBorder="1" applyAlignment="1">
      <alignment vertical="center" wrapText="1"/>
    </xf>
    <xf numFmtId="0" fontId="26" fillId="0" borderId="0" xfId="0" applyFont="1"/>
    <xf numFmtId="1" fontId="26" fillId="0" borderId="0" xfId="0" applyNumberFormat="1" applyFont="1"/>
    <xf numFmtId="1" fontId="24" fillId="13" borderId="4" xfId="0" applyNumberFormat="1" applyFont="1" applyFill="1" applyBorder="1" applyAlignment="1">
      <alignment vertical="center"/>
    </xf>
    <xf numFmtId="0" fontId="24" fillId="0" borderId="0" xfId="0" applyFont="1" applyAlignment="1">
      <alignment vertical="center" wrapText="1"/>
    </xf>
    <xf numFmtId="1" fontId="24" fillId="0" borderId="0" xfId="0" applyNumberFormat="1" applyFont="1" applyAlignment="1">
      <alignment vertical="center"/>
    </xf>
    <xf numFmtId="0" fontId="1" fillId="2" borderId="30" xfId="3" applyFill="1" applyBorder="1" applyProtection="1">
      <protection locked="0"/>
    </xf>
    <xf numFmtId="0" fontId="1" fillId="2" borderId="36" xfId="3" applyFill="1" applyBorder="1" applyProtection="1">
      <protection locked="0"/>
    </xf>
    <xf numFmtId="0" fontId="1" fillId="2" borderId="37" xfId="3" applyFill="1" applyBorder="1" applyAlignment="1" applyProtection="1">
      <alignment horizontal="right"/>
      <protection locked="0"/>
    </xf>
    <xf numFmtId="0" fontId="25" fillId="0" borderId="0" xfId="3" applyFont="1"/>
    <xf numFmtId="49" fontId="0" fillId="0" borderId="4" xfId="0" applyNumberFormat="1" applyBorder="1" applyAlignment="1">
      <alignment horizontal="center" vertical="center"/>
    </xf>
    <xf numFmtId="0" fontId="0" fillId="0" borderId="4" xfId="0" applyBorder="1" applyAlignment="1">
      <alignment horizontal="left" vertical="center" wrapText="1"/>
    </xf>
    <xf numFmtId="0" fontId="7" fillId="2" borderId="5" xfId="0" applyFont="1" applyFill="1" applyBorder="1" applyAlignment="1">
      <alignment horizontal="left" vertical="center"/>
    </xf>
    <xf numFmtId="0" fontId="0" fillId="0" borderId="15" xfId="0" applyBorder="1"/>
    <xf numFmtId="0" fontId="0" fillId="0" borderId="6" xfId="0" applyBorder="1"/>
    <xf numFmtId="0" fontId="4" fillId="7" borderId="5" xfId="0" applyFont="1" applyFill="1" applyBorder="1" applyAlignment="1">
      <alignment wrapText="1"/>
    </xf>
    <xf numFmtId="0" fontId="0" fillId="0" borderId="6" xfId="0" applyBorder="1" applyAlignment="1">
      <alignment wrapText="1"/>
    </xf>
    <xf numFmtId="165" fontId="7" fillId="2" borderId="5"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1" fontId="0" fillId="0" borderId="15" xfId="0" applyNumberFormat="1" applyBorder="1"/>
    <xf numFmtId="1" fontId="0" fillId="0" borderId="6" xfId="0" applyNumberFormat="1" applyBorder="1"/>
    <xf numFmtId="0" fontId="7" fillId="2" borderId="5" xfId="0" applyFont="1" applyFill="1" applyBorder="1" applyAlignment="1">
      <alignment horizontal="left"/>
    </xf>
    <xf numFmtId="0" fontId="7" fillId="2" borderId="15" xfId="0" applyFont="1" applyFill="1" applyBorder="1" applyAlignment="1">
      <alignment horizontal="left"/>
    </xf>
    <xf numFmtId="0" fontId="0" fillId="0" borderId="6" xfId="0" applyBorder="1" applyAlignment="1">
      <alignment horizontal="left"/>
    </xf>
    <xf numFmtId="0" fontId="24" fillId="8" borderId="0" xfId="3" applyFont="1" applyFill="1" applyAlignment="1">
      <alignment vertical="center" wrapText="1"/>
    </xf>
    <xf numFmtId="0" fontId="0" fillId="0" borderId="0" xfId="0" applyAlignment="1">
      <alignment vertical="center" wrapText="1"/>
    </xf>
    <xf numFmtId="0" fontId="24" fillId="8" borderId="0" xfId="0" applyFont="1" applyFill="1" applyAlignment="1">
      <alignment vertical="center" wrapText="1"/>
    </xf>
    <xf numFmtId="0" fontId="7" fillId="8" borderId="0" xfId="0" applyFont="1" applyFill="1" applyAlignment="1">
      <alignment vertical="center" wrapText="1"/>
    </xf>
    <xf numFmtId="0" fontId="24" fillId="8" borderId="63" xfId="0" applyFont="1" applyFill="1" applyBorder="1" applyAlignment="1">
      <alignment vertical="center" wrapText="1"/>
    </xf>
    <xf numFmtId="0" fontId="7" fillId="8" borderId="63" xfId="0" applyFont="1" applyFill="1" applyBorder="1" applyAlignment="1">
      <alignment vertical="center" wrapText="1"/>
    </xf>
    <xf numFmtId="0" fontId="24" fillId="13" borderId="5" xfId="0" applyFont="1" applyFill="1" applyBorder="1" applyAlignment="1">
      <alignment vertical="center" wrapText="1"/>
    </xf>
    <xf numFmtId="0" fontId="26" fillId="13" borderId="6" xfId="0" applyFont="1" applyFill="1" applyBorder="1" applyAlignment="1">
      <alignment vertical="center" wrapText="1"/>
    </xf>
    <xf numFmtId="0" fontId="24" fillId="0" borderId="63" xfId="0" applyFont="1" applyBorder="1" applyAlignment="1">
      <alignment vertical="center" wrapText="1"/>
    </xf>
    <xf numFmtId="0" fontId="0" fillId="0" borderId="63" xfId="0" applyBorder="1" applyAlignment="1">
      <alignment vertical="center" wrapText="1"/>
    </xf>
    <xf numFmtId="0" fontId="4" fillId="8" borderId="7" xfId="0" applyFont="1" applyFill="1" applyBorder="1" applyAlignment="1">
      <alignment horizontal="left" wrapText="1"/>
    </xf>
    <xf numFmtId="0" fontId="0" fillId="8" borderId="26" xfId="0" applyFill="1" applyBorder="1" applyAlignment="1">
      <alignment wrapText="1"/>
    </xf>
    <xf numFmtId="0" fontId="0" fillId="8" borderId="10" xfId="0" applyFill="1" applyBorder="1" applyAlignment="1">
      <alignment wrapText="1"/>
    </xf>
    <xf numFmtId="0" fontId="0" fillId="8" borderId="4" xfId="0" applyFill="1" applyBorder="1" applyAlignment="1">
      <alignment wrapText="1"/>
    </xf>
    <xf numFmtId="0" fontId="4" fillId="8" borderId="10" xfId="0" applyFont="1" applyFill="1" applyBorder="1" applyAlignment="1">
      <alignment horizontal="left" wrapText="1"/>
    </xf>
    <xf numFmtId="0" fontId="0" fillId="8" borderId="12" xfId="0" applyFill="1" applyBorder="1" applyAlignment="1">
      <alignment wrapText="1"/>
    </xf>
    <xf numFmtId="0" fontId="0" fillId="8" borderId="27" xfId="0" applyFill="1" applyBorder="1" applyAlignment="1">
      <alignment wrapText="1"/>
    </xf>
    <xf numFmtId="164" fontId="7" fillId="2" borderId="5" xfId="0" applyNumberFormat="1" applyFont="1" applyFill="1" applyBorder="1" applyAlignment="1" applyProtection="1">
      <alignment horizontal="left"/>
      <protection locked="0"/>
    </xf>
    <xf numFmtId="164" fontId="0" fillId="2" borderId="57" xfId="0" applyNumberFormat="1" applyFill="1" applyBorder="1" applyAlignment="1" applyProtection="1">
      <alignment horizontal="left"/>
      <protection locked="0"/>
    </xf>
    <xf numFmtId="0" fontId="3" fillId="0" borderId="15" xfId="0" applyFont="1" applyBorder="1" applyAlignment="1">
      <alignment horizontal="left" wrapText="1"/>
    </xf>
    <xf numFmtId="0" fontId="0" fillId="0" borderId="15" xfId="0" applyBorder="1" applyAlignment="1">
      <alignment horizontal="left" wrapText="1"/>
    </xf>
    <xf numFmtId="0" fontId="0" fillId="0" borderId="57" xfId="0" applyBorder="1" applyAlignment="1">
      <alignment horizontal="left" wrapText="1"/>
    </xf>
    <xf numFmtId="0" fontId="7" fillId="2" borderId="26" xfId="0" applyFont="1" applyFill="1" applyBorder="1" applyAlignment="1" applyProtection="1">
      <alignment horizontal="left" vertical="center"/>
      <protection locked="0"/>
    </xf>
    <xf numFmtId="0" fontId="0" fillId="0" borderId="26" xfId="0" applyBorder="1" applyProtection="1">
      <protection locked="0"/>
    </xf>
    <xf numFmtId="0" fontId="0" fillId="0" borderId="8" xfId="0" applyBorder="1" applyProtection="1">
      <protection locked="0"/>
    </xf>
    <xf numFmtId="0" fontId="7" fillId="2" borderId="4" xfId="0" applyFont="1" applyFill="1" applyBorder="1" applyAlignment="1" applyProtection="1">
      <alignment horizontal="left" vertical="center"/>
      <protection locked="0"/>
    </xf>
    <xf numFmtId="0" fontId="0" fillId="0" borderId="4" xfId="0" applyBorder="1" applyProtection="1">
      <protection locked="0"/>
    </xf>
    <xf numFmtId="0" fontId="0" fillId="0" borderId="11" xfId="0" applyBorder="1" applyProtection="1">
      <protection locked="0"/>
    </xf>
    <xf numFmtId="0" fontId="7" fillId="2" borderId="27" xfId="0" applyFont="1" applyFill="1" applyBorder="1" applyAlignment="1" applyProtection="1">
      <alignment horizontal="left" vertical="center"/>
      <protection locked="0"/>
    </xf>
    <xf numFmtId="0" fontId="0" fillId="0" borderId="27" xfId="0" applyBorder="1" applyProtection="1">
      <protection locked="0"/>
    </xf>
    <xf numFmtId="0" fontId="0" fillId="0" borderId="13" xfId="0" applyBorder="1" applyProtection="1">
      <protection locked="0"/>
    </xf>
    <xf numFmtId="165" fontId="7" fillId="2" borderId="27" xfId="0" applyNumberFormat="1"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0" fillId="2" borderId="20" xfId="0" applyFill="1" applyBorder="1" applyProtection="1">
      <protection locked="0"/>
    </xf>
    <xf numFmtId="0" fontId="0" fillId="2" borderId="53" xfId="0" applyFill="1" applyBorder="1" applyProtection="1">
      <protection locked="0"/>
    </xf>
    <xf numFmtId="1" fontId="7" fillId="2" borderId="5" xfId="0" applyNumberFormat="1" applyFont="1" applyFill="1" applyBorder="1" applyAlignment="1" applyProtection="1">
      <alignment horizontal="left" vertical="center"/>
      <protection locked="0"/>
    </xf>
    <xf numFmtId="0" fontId="0" fillId="2" borderId="15" xfId="0" applyFill="1" applyBorder="1" applyProtection="1">
      <protection locked="0"/>
    </xf>
    <xf numFmtId="0" fontId="0" fillId="2" borderId="57" xfId="0" applyFill="1" applyBorder="1" applyProtection="1">
      <protection locked="0"/>
    </xf>
    <xf numFmtId="1" fontId="0" fillId="2" borderId="15" xfId="0" applyNumberFormat="1" applyFill="1" applyBorder="1" applyProtection="1">
      <protection locked="0"/>
    </xf>
    <xf numFmtId="1" fontId="0" fillId="2" borderId="57" xfId="0" applyNumberFormat="1" applyFill="1" applyBorder="1" applyProtection="1">
      <protection locked="0"/>
    </xf>
    <xf numFmtId="0" fontId="7" fillId="2" borderId="5" xfId="0" applyFont="1" applyFill="1" applyBorder="1" applyAlignment="1" applyProtection="1">
      <alignment horizontal="left" vertical="center"/>
      <protection locked="0"/>
    </xf>
    <xf numFmtId="0" fontId="0" fillId="0" borderId="15" xfId="0" applyBorder="1" applyProtection="1">
      <protection locked="0"/>
    </xf>
    <xf numFmtId="0" fontId="0" fillId="0" borderId="57" xfId="0" applyBorder="1" applyProtection="1">
      <protection locked="0"/>
    </xf>
    <xf numFmtId="0" fontId="0" fillId="0" borderId="15" xfId="0" applyBorder="1" applyAlignment="1" applyProtection="1">
      <alignment horizontal="left"/>
      <protection locked="0"/>
    </xf>
    <xf numFmtId="0" fontId="0" fillId="0" borderId="57" xfId="0" applyBorder="1" applyAlignment="1" applyProtection="1">
      <alignment horizontal="left"/>
      <protection locked="0"/>
    </xf>
    <xf numFmtId="0" fontId="7" fillId="8" borderId="5" xfId="0" applyFont="1" applyFill="1" applyBorder="1" applyAlignment="1">
      <alignment horizontal="left"/>
    </xf>
    <xf numFmtId="0" fontId="0" fillId="8" borderId="15" xfId="0" applyFill="1" applyBorder="1" applyAlignment="1">
      <alignment horizontal="left"/>
    </xf>
    <xf numFmtId="0" fontId="0" fillId="8" borderId="6" xfId="0" applyFill="1" applyBorder="1" applyAlignment="1">
      <alignment horizontal="left"/>
    </xf>
    <xf numFmtId="164" fontId="7" fillId="2" borderId="5" xfId="0" applyNumberFormat="1" applyFont="1" applyFill="1" applyBorder="1" applyAlignment="1" applyProtection="1">
      <alignment horizontal="left" vertical="center"/>
      <protection locked="0"/>
    </xf>
    <xf numFmtId="0" fontId="0" fillId="2" borderId="6" xfId="0" applyFill="1" applyBorder="1" applyAlignment="1" applyProtection="1">
      <alignment horizontal="left"/>
      <protection locked="0"/>
    </xf>
    <xf numFmtId="0" fontId="22" fillId="8" borderId="7" xfId="0" applyFont="1" applyFill="1" applyBorder="1" applyAlignment="1">
      <alignment horizontal="left"/>
    </xf>
    <xf numFmtId="0" fontId="20" fillId="8" borderId="26" xfId="0" applyFont="1" applyFill="1" applyBorder="1"/>
    <xf numFmtId="0" fontId="22" fillId="8" borderId="12" xfId="0" applyFont="1" applyFill="1" applyBorder="1" applyAlignment="1">
      <alignment horizontal="left"/>
    </xf>
    <xf numFmtId="0" fontId="20" fillId="8" borderId="27" xfId="0" applyFont="1" applyFill="1" applyBorder="1"/>
    <xf numFmtId="0" fontId="7" fillId="2" borderId="15" xfId="0" applyFont="1" applyFill="1" applyBorder="1" applyProtection="1">
      <protection locked="0"/>
    </xf>
    <xf numFmtId="0" fontId="0" fillId="0" borderId="6" xfId="0" applyBorder="1" applyProtection="1">
      <protection locked="0"/>
    </xf>
    <xf numFmtId="0" fontId="7" fillId="2" borderId="39" xfId="0" applyFont="1" applyFill="1" applyBorder="1" applyProtection="1">
      <protection locked="0"/>
    </xf>
    <xf numFmtId="0" fontId="0" fillId="0" borderId="39" xfId="0" applyBorder="1" applyProtection="1">
      <protection locked="0"/>
    </xf>
    <xf numFmtId="0" fontId="0" fillId="0" borderId="54" xfId="0" applyBorder="1" applyProtection="1">
      <protection locked="0"/>
    </xf>
    <xf numFmtId="0" fontId="7" fillId="2" borderId="5" xfId="0" applyFont="1" applyFill="1" applyBorder="1" applyProtection="1">
      <protection locked="0"/>
    </xf>
    <xf numFmtId="0" fontId="7" fillId="2" borderId="14" xfId="0" applyFont="1" applyFill="1" applyBorder="1" applyProtection="1">
      <protection locked="0"/>
    </xf>
    <xf numFmtId="164" fontId="19" fillId="4" borderId="4" xfId="0" applyNumberFormat="1" applyFont="1" applyFill="1" applyBorder="1" applyAlignment="1">
      <alignment horizontal="right" vertical="center"/>
    </xf>
    <xf numFmtId="0" fontId="0" fillId="0" borderId="11" xfId="0" applyBorder="1"/>
    <xf numFmtId="164" fontId="7" fillId="4" borderId="27" xfId="0" applyNumberFormat="1" applyFont="1" applyFill="1" applyBorder="1" applyAlignment="1">
      <alignment horizontal="right" vertical="center"/>
    </xf>
    <xf numFmtId="0" fontId="0" fillId="0" borderId="13" xfId="0" applyBorder="1"/>
    <xf numFmtId="0" fontId="20" fillId="8" borderId="7" xfId="0" applyFont="1" applyFill="1" applyBorder="1" applyAlignment="1">
      <alignment horizontal="left"/>
    </xf>
    <xf numFmtId="0" fontId="0" fillId="8" borderId="26" xfId="0" applyFill="1" applyBorder="1"/>
    <xf numFmtId="0" fontId="20" fillId="8" borderId="10" xfId="0" applyFont="1" applyFill="1" applyBorder="1" applyAlignment="1">
      <alignment horizontal="left"/>
    </xf>
    <xf numFmtId="0" fontId="0" fillId="8" borderId="4" xfId="0" applyFill="1" applyBorder="1"/>
    <xf numFmtId="0" fontId="20" fillId="0" borderId="10" xfId="0" applyFont="1" applyBorder="1" applyAlignment="1">
      <alignment horizontal="left"/>
    </xf>
    <xf numFmtId="0" fontId="0" fillId="0" borderId="4" xfId="0" applyBorder="1"/>
    <xf numFmtId="0" fontId="20" fillId="8" borderId="12" xfId="0" applyFont="1" applyFill="1" applyBorder="1" applyAlignment="1">
      <alignment horizontal="left"/>
    </xf>
    <xf numFmtId="0" fontId="0" fillId="8" borderId="27" xfId="0" applyFill="1" applyBorder="1"/>
    <xf numFmtId="0" fontId="7" fillId="2" borderId="26" xfId="0" applyFont="1" applyFill="1" applyBorder="1" applyAlignment="1" applyProtection="1">
      <alignment horizontal="right" vertical="center"/>
      <protection locked="0"/>
    </xf>
    <xf numFmtId="1" fontId="7" fillId="4" borderId="4" xfId="0" applyNumberFormat="1" applyFont="1" applyFill="1" applyBorder="1" applyAlignment="1">
      <alignment horizontal="right" vertical="center"/>
    </xf>
    <xf numFmtId="1" fontId="0" fillId="0" borderId="11" xfId="0" applyNumberFormat="1" applyBorder="1"/>
    <xf numFmtId="0" fontId="7" fillId="4" borderId="4" xfId="0" applyFont="1" applyFill="1" applyBorder="1" applyAlignment="1">
      <alignment horizontal="right" vertical="center"/>
    </xf>
    <xf numFmtId="164" fontId="7" fillId="4" borderId="4" xfId="0" applyNumberFormat="1" applyFont="1" applyFill="1" applyBorder="1" applyAlignment="1">
      <alignment horizontal="right" vertical="center"/>
    </xf>
    <xf numFmtId="0" fontId="4" fillId="8" borderId="28" xfId="0" applyFont="1" applyFill="1" applyBorder="1" applyAlignment="1">
      <alignment horizontal="left" vertical="center"/>
    </xf>
    <xf numFmtId="0" fontId="0" fillId="8" borderId="45" xfId="0" applyFill="1" applyBorder="1"/>
    <xf numFmtId="0" fontId="7" fillId="2" borderId="32" xfId="0" applyFont="1"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4" fillId="8" borderId="30" xfId="0" applyFont="1" applyFill="1" applyBorder="1" applyAlignment="1">
      <alignment horizontal="left" vertical="center" wrapText="1"/>
    </xf>
    <xf numFmtId="0" fontId="0" fillId="8" borderId="36" xfId="0" applyFill="1" applyBorder="1"/>
    <xf numFmtId="2" fontId="4" fillId="8" borderId="48" xfId="0" applyNumberFormat="1" applyFont="1" applyFill="1" applyBorder="1" applyAlignment="1">
      <alignment horizontal="center" textRotation="90" wrapText="1"/>
    </xf>
    <xf numFmtId="0" fontId="0" fillId="8" borderId="40" xfId="0" applyFill="1" applyBorder="1"/>
    <xf numFmtId="0" fontId="4" fillId="8" borderId="38" xfId="0" applyFont="1" applyFill="1" applyBorder="1" applyAlignment="1">
      <alignment horizontal="left" vertical="center"/>
    </xf>
    <xf numFmtId="0" fontId="0" fillId="8" borderId="39" xfId="0" applyFill="1" applyBorder="1"/>
    <xf numFmtId="0" fontId="4" fillId="8" borderId="38" xfId="0" applyFont="1" applyFill="1" applyBorder="1" applyAlignment="1">
      <alignment horizontal="left" vertical="center" wrapText="1"/>
    </xf>
    <xf numFmtId="0" fontId="0" fillId="8" borderId="54" xfId="0" applyFill="1" applyBorder="1" applyAlignment="1">
      <alignment horizontal="left" vertical="center" wrapText="1"/>
    </xf>
    <xf numFmtId="0" fontId="20" fillId="5" borderId="9" xfId="0" applyFont="1" applyFill="1" applyBorder="1" applyAlignment="1">
      <alignment horizontal="left" vertical="center"/>
    </xf>
    <xf numFmtId="0" fontId="20" fillId="5" borderId="20" xfId="0" applyFont="1" applyFill="1" applyBorder="1" applyAlignment="1">
      <alignment horizontal="left" vertical="center"/>
    </xf>
    <xf numFmtId="0" fontId="20" fillId="5" borderId="53" xfId="0" applyFont="1" applyFill="1" applyBorder="1" applyAlignment="1">
      <alignment horizontal="left" vertical="center"/>
    </xf>
    <xf numFmtId="1" fontId="20" fillId="5" borderId="5" xfId="0" applyNumberFormat="1" applyFont="1" applyFill="1" applyBorder="1" applyAlignment="1">
      <alignment horizontal="left" vertical="center"/>
    </xf>
    <xf numFmtId="0" fontId="20" fillId="5" borderId="15" xfId="0" applyFont="1" applyFill="1" applyBorder="1" applyAlignment="1">
      <alignment horizontal="left" vertical="center"/>
    </xf>
    <xf numFmtId="0" fontId="20" fillId="5" borderId="57" xfId="0" applyFont="1" applyFill="1" applyBorder="1" applyAlignment="1">
      <alignment horizontal="left" vertical="center"/>
    </xf>
    <xf numFmtId="0" fontId="20" fillId="5" borderId="5" xfId="0" applyFont="1" applyFill="1" applyBorder="1" applyAlignment="1">
      <alignment horizontal="left" vertical="center"/>
    </xf>
    <xf numFmtId="0" fontId="20" fillId="5" borderId="6" xfId="0" applyFont="1" applyFill="1" applyBorder="1" applyAlignment="1">
      <alignment horizontal="left" vertical="center"/>
    </xf>
    <xf numFmtId="0" fontId="20" fillId="4" borderId="5"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57" xfId="0" applyFont="1" applyFill="1" applyBorder="1" applyAlignment="1">
      <alignment horizontal="left" vertical="center"/>
    </xf>
    <xf numFmtId="164" fontId="20" fillId="5" borderId="5" xfId="0" applyNumberFormat="1" applyFont="1" applyFill="1" applyBorder="1" applyAlignment="1">
      <alignment horizontal="left" vertical="center"/>
    </xf>
    <xf numFmtId="164" fontId="20" fillId="5" borderId="15" xfId="0" applyNumberFormat="1" applyFont="1" applyFill="1" applyBorder="1" applyAlignment="1">
      <alignment horizontal="left" vertical="center"/>
    </xf>
    <xf numFmtId="164" fontId="20" fillId="5" borderId="6" xfId="0" applyNumberFormat="1" applyFont="1" applyFill="1" applyBorder="1" applyAlignment="1">
      <alignment horizontal="left" vertical="center"/>
    </xf>
    <xf numFmtId="164" fontId="20" fillId="5" borderId="57" xfId="0" applyNumberFormat="1" applyFont="1" applyFill="1" applyBorder="1" applyAlignment="1">
      <alignment horizontal="left" vertical="center"/>
    </xf>
    <xf numFmtId="0" fontId="20" fillId="2" borderId="14" xfId="0" applyFont="1" applyFill="1" applyBorder="1" applyAlignment="1" applyProtection="1">
      <alignment horizontal="left" vertical="center"/>
      <protection locked="0"/>
    </xf>
    <xf numFmtId="0" fontId="20" fillId="2" borderId="39" xfId="0" applyFont="1" applyFill="1" applyBorder="1" applyAlignment="1" applyProtection="1">
      <alignment horizontal="left" vertical="center"/>
      <protection locked="0"/>
    </xf>
    <xf numFmtId="0" fontId="20" fillId="2" borderId="55" xfId="0" applyFont="1" applyFill="1" applyBorder="1" applyAlignment="1" applyProtection="1">
      <alignment horizontal="left" vertical="center"/>
      <protection locked="0"/>
    </xf>
    <xf numFmtId="0" fontId="4" fillId="8" borderId="5" xfId="0" applyFont="1" applyFill="1" applyBorder="1" applyAlignment="1">
      <alignment horizontal="left" vertical="center"/>
    </xf>
    <xf numFmtId="0" fontId="7" fillId="8" borderId="15" xfId="0" applyFont="1" applyFill="1" applyBorder="1" applyAlignment="1">
      <alignment horizontal="left" vertical="center"/>
    </xf>
    <xf numFmtId="0" fontId="7" fillId="8" borderId="6" xfId="0" applyFont="1" applyFill="1" applyBorder="1" applyAlignment="1">
      <alignment horizontal="left" vertical="center"/>
    </xf>
    <xf numFmtId="0" fontId="4" fillId="8" borderId="32"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4" fillId="13" borderId="43" xfId="0" applyFont="1" applyFill="1" applyBorder="1" applyAlignment="1">
      <alignment horizontal="center" textRotation="90"/>
    </xf>
    <xf numFmtId="0" fontId="4" fillId="14" borderId="0" xfId="0" applyFont="1" applyFill="1"/>
    <xf numFmtId="0" fontId="7" fillId="14" borderId="0" xfId="0" applyFont="1" applyFill="1" applyAlignment="1">
      <alignment horizontal="center" textRotation="90"/>
    </xf>
    <xf numFmtId="0" fontId="7" fillId="14" borderId="0" xfId="0" applyFont="1" applyFill="1"/>
    <xf numFmtId="0" fontId="4" fillId="0" borderId="0" xfId="0" applyFont="1" applyFill="1" applyBorder="1" applyAlignment="1">
      <alignment horizontal="left" vertical="center"/>
    </xf>
    <xf numFmtId="0" fontId="4" fillId="0" borderId="0" xfId="0" applyFont="1" applyFill="1" applyBorder="1"/>
    <xf numFmtId="164" fontId="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 fontId="4" fillId="0" borderId="0" xfId="0" applyNumberFormat="1" applyFont="1" applyBorder="1" applyAlignment="1">
      <alignment vertical="center"/>
    </xf>
    <xf numFmtId="1" fontId="4" fillId="0" borderId="2" xfId="0" applyNumberFormat="1" applyFont="1" applyFill="1" applyBorder="1" applyAlignment="1">
      <alignment vertical="center" wrapText="1"/>
    </xf>
    <xf numFmtId="164" fontId="6" fillId="0" borderId="2" xfId="0" applyNumberFormat="1" applyFont="1" applyFill="1" applyBorder="1" applyAlignment="1">
      <alignment vertical="center"/>
    </xf>
    <xf numFmtId="0" fontId="4" fillId="5" borderId="32" xfId="0" applyFont="1" applyFill="1" applyBorder="1" applyAlignment="1" applyProtection="1">
      <alignment horizontal="center" vertical="center"/>
    </xf>
    <xf numFmtId="0" fontId="0" fillId="5" borderId="34" xfId="0" applyFill="1" applyBorder="1" applyAlignment="1" applyProtection="1">
      <alignment horizontal="center" vertical="center"/>
    </xf>
    <xf numFmtId="0" fontId="4" fillId="15" borderId="16" xfId="0" applyFont="1" applyFill="1" applyBorder="1" applyAlignment="1" applyProtection="1">
      <alignment horizontal="center" vertical="center"/>
      <protection locked="0"/>
    </xf>
    <xf numFmtId="0" fontId="4" fillId="15" borderId="10" xfId="0" applyFont="1" applyFill="1" applyBorder="1" applyAlignment="1" applyProtection="1">
      <alignment horizontal="center" vertical="center"/>
      <protection locked="0"/>
    </xf>
    <xf numFmtId="0" fontId="4" fillId="15" borderId="24" xfId="0" applyFont="1" applyFill="1" applyBorder="1" applyAlignment="1" applyProtection="1">
      <alignment horizontal="center" vertical="center"/>
      <protection locked="0"/>
    </xf>
    <xf numFmtId="0" fontId="7" fillId="15" borderId="16" xfId="0" applyFont="1" applyFill="1" applyBorder="1" applyAlignment="1" applyProtection="1">
      <alignment horizontal="right" vertical="center"/>
      <protection locked="0"/>
    </xf>
    <xf numFmtId="0" fontId="7" fillId="15" borderId="42" xfId="0" applyFont="1" applyFill="1" applyBorder="1" applyAlignment="1" applyProtection="1">
      <alignment horizontal="right" vertical="center"/>
      <protection locked="0"/>
    </xf>
    <xf numFmtId="2" fontId="7" fillId="15" borderId="17" xfId="0" applyNumberFormat="1" applyFont="1" applyFill="1" applyBorder="1" applyAlignment="1" applyProtection="1">
      <alignment horizontal="right" vertical="center"/>
      <protection locked="0"/>
    </xf>
    <xf numFmtId="0" fontId="7" fillId="15" borderId="10" xfId="0" applyFont="1" applyFill="1" applyBorder="1" applyAlignment="1" applyProtection="1">
      <alignment horizontal="right" vertical="center"/>
      <protection locked="0"/>
    </xf>
    <xf numFmtId="0" fontId="7" fillId="15" borderId="4" xfId="0" applyFont="1" applyFill="1" applyBorder="1" applyAlignment="1" applyProtection="1">
      <alignment horizontal="right" vertical="center"/>
      <protection locked="0"/>
    </xf>
    <xf numFmtId="2" fontId="7" fillId="15" borderId="11" xfId="0" applyNumberFormat="1" applyFont="1" applyFill="1" applyBorder="1" applyAlignment="1" applyProtection="1">
      <alignment horizontal="right" vertical="center"/>
      <protection locked="0"/>
    </xf>
    <xf numFmtId="0" fontId="7" fillId="15" borderId="12" xfId="0" applyFont="1" applyFill="1" applyBorder="1" applyAlignment="1" applyProtection="1">
      <alignment horizontal="right" vertical="center"/>
      <protection locked="0"/>
    </xf>
    <xf numFmtId="0" fontId="7" fillId="15" borderId="27" xfId="0" applyFont="1" applyFill="1" applyBorder="1" applyAlignment="1" applyProtection="1">
      <alignment horizontal="right" vertical="center"/>
      <protection locked="0"/>
    </xf>
    <xf numFmtId="2" fontId="7" fillId="15" borderId="13" xfId="0" applyNumberFormat="1" applyFont="1" applyFill="1" applyBorder="1" applyAlignment="1" applyProtection="1">
      <alignment horizontal="right" vertical="center"/>
      <protection locked="0"/>
    </xf>
    <xf numFmtId="2" fontId="7" fillId="15" borderId="31" xfId="0" applyNumberFormat="1" applyFont="1" applyFill="1" applyBorder="1" applyAlignment="1" applyProtection="1">
      <alignment horizontal="right" vertical="center"/>
      <protection locked="0"/>
    </xf>
    <xf numFmtId="2" fontId="7" fillId="15" borderId="23" xfId="0" applyNumberFormat="1" applyFont="1" applyFill="1" applyBorder="1" applyAlignment="1" applyProtection="1">
      <alignment horizontal="right" vertical="center"/>
      <protection locked="0"/>
    </xf>
    <xf numFmtId="0" fontId="0" fillId="0" borderId="4" xfId="0" applyBorder="1" applyAlignment="1">
      <alignment vertical="center" wrapText="1"/>
    </xf>
    <xf numFmtId="0" fontId="0" fillId="0" borderId="4" xfId="0" applyBorder="1" applyAlignment="1">
      <alignment horizontal="center" vertical="center" wrapText="1"/>
    </xf>
  </cellXfs>
  <cellStyles count="4">
    <cellStyle name="Normal" xfId="0" builtinId="0"/>
    <cellStyle name="Normal 2" xfId="2" xr:uid="{00000000-0005-0000-0000-000001000000}"/>
    <cellStyle name="Normal 2 2" xfId="3" xr:uid="{82D40211-199B-44F7-82A2-5AEDCCCCC45F}"/>
    <cellStyle name="Per cent" xfId="1" builtinId="5"/>
  </cellStyles>
  <dxfs count="0"/>
  <tableStyles count="0" defaultTableStyle="TableStyleMedium9" defaultPivotStyle="PivotStyleLight16"/>
  <colors>
    <mruColors>
      <color rgb="FFFFFFCC"/>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5"/>
  <sheetViews>
    <sheetView workbookViewId="0">
      <selection activeCell="H20" sqref="H20"/>
    </sheetView>
  </sheetViews>
  <sheetFormatPr defaultRowHeight="12.75" x14ac:dyDescent="0.2"/>
  <cols>
    <col min="1" max="1" width="22.7109375" customWidth="1"/>
    <col min="2" max="2" width="11.28515625" customWidth="1"/>
    <col min="3" max="10" width="6.7109375" customWidth="1"/>
    <col min="11" max="11" width="5.42578125" customWidth="1"/>
    <col min="12" max="12" width="1.28515625" customWidth="1"/>
    <col min="13" max="13" width="7.85546875" style="4" customWidth="1"/>
    <col min="14" max="14" width="25.7109375" style="4" customWidth="1"/>
    <col min="15" max="15" width="2.140625" style="4" customWidth="1"/>
    <col min="16" max="16" width="6" customWidth="1"/>
    <col min="17" max="17" width="25.7109375" customWidth="1"/>
    <col min="18" max="18" width="2" customWidth="1"/>
    <col min="19" max="20" width="6" customWidth="1"/>
    <col min="21" max="21" width="6" style="71" customWidth="1"/>
    <col min="22" max="22" width="2.7109375" customWidth="1"/>
    <col min="23" max="23" width="6" customWidth="1"/>
    <col min="24" max="24" width="8.28515625" customWidth="1"/>
    <col min="25" max="25" width="2.28515625" customWidth="1"/>
    <col min="26" max="26" width="9.28515625" customWidth="1"/>
    <col min="27" max="27" width="25.7109375" customWidth="1"/>
    <col min="28" max="28" width="50.42578125" hidden="1" customWidth="1"/>
    <col min="29" max="29" width="2.85546875" customWidth="1"/>
    <col min="30" max="35" width="5.7109375" customWidth="1"/>
    <col min="36" max="36" width="6.5703125" customWidth="1"/>
    <col min="37" max="37" width="2.85546875" customWidth="1"/>
    <col min="38" max="38" width="7.5703125" customWidth="1"/>
    <col min="39" max="48" width="5.7109375" customWidth="1"/>
    <col min="49" max="49" width="3.7109375" customWidth="1"/>
  </cols>
  <sheetData>
    <row r="1" spans="1:46" ht="15.75" x14ac:dyDescent="0.25">
      <c r="A1" s="46" t="s">
        <v>68</v>
      </c>
      <c r="P1" s="4"/>
    </row>
    <row r="2" spans="1:46" s="2" customFormat="1" ht="15.75" customHeight="1" x14ac:dyDescent="0.25">
      <c r="A2" s="47" t="s">
        <v>8</v>
      </c>
      <c r="B2" s="7"/>
      <c r="C2" s="8"/>
      <c r="D2" s="8"/>
      <c r="E2" s="8"/>
      <c r="F2" s="8"/>
      <c r="G2" s="8"/>
      <c r="H2" s="8"/>
      <c r="I2" s="8"/>
      <c r="J2" s="8"/>
      <c r="K2" s="8"/>
      <c r="L2" s="8"/>
      <c r="M2" s="9"/>
      <c r="N2" s="1"/>
      <c r="O2" s="1"/>
      <c r="P2" s="56" t="s">
        <v>61</v>
      </c>
      <c r="Q2" s="67"/>
      <c r="R2" s="7"/>
      <c r="S2" s="68"/>
      <c r="T2" s="69"/>
      <c r="U2" s="72"/>
      <c r="V2" s="60"/>
      <c r="W2" s="68"/>
      <c r="X2" s="70"/>
      <c r="Z2" s="51"/>
      <c r="AA2" s="63" t="s">
        <v>22</v>
      </c>
      <c r="AG2" s="10"/>
      <c r="AH2" s="10"/>
      <c r="AI2" s="10"/>
      <c r="AJ2" s="10"/>
      <c r="AO2" s="10"/>
      <c r="AT2" s="1"/>
    </row>
    <row r="3" spans="1:46" s="2" customFormat="1" ht="15.75" x14ac:dyDescent="0.25">
      <c r="A3" s="47" t="s">
        <v>47</v>
      </c>
      <c r="B3" s="487"/>
      <c r="C3" s="488"/>
      <c r="D3" s="488"/>
      <c r="E3" s="488"/>
      <c r="F3" s="488"/>
      <c r="G3" s="488"/>
      <c r="H3" s="488"/>
      <c r="I3" s="488"/>
      <c r="J3" s="488"/>
      <c r="K3" s="488"/>
      <c r="L3" s="488"/>
      <c r="M3" s="489"/>
      <c r="N3" s="1"/>
      <c r="O3" s="1"/>
      <c r="P3" s="56" t="s">
        <v>62</v>
      </c>
      <c r="Q3" s="66"/>
      <c r="R3" s="486"/>
      <c r="S3" s="482"/>
      <c r="T3" s="482"/>
      <c r="U3" s="482"/>
      <c r="V3" s="482"/>
      <c r="W3" s="482"/>
      <c r="X3" s="483"/>
      <c r="Z3" s="51"/>
      <c r="AA3" s="59"/>
      <c r="AG3" s="10"/>
      <c r="AH3" s="10"/>
      <c r="AI3" s="10"/>
      <c r="AJ3" s="10"/>
      <c r="AO3" s="10"/>
      <c r="AT3" s="1"/>
    </row>
    <row r="4" spans="1:46" s="2" customFormat="1" ht="42.75" customHeight="1" x14ac:dyDescent="0.25">
      <c r="A4" s="47" t="s">
        <v>16</v>
      </c>
      <c r="B4" s="11"/>
      <c r="C4" s="8"/>
      <c r="D4" s="8"/>
      <c r="E4" s="8"/>
      <c r="F4" s="8"/>
      <c r="G4" s="8"/>
      <c r="H4" s="8"/>
      <c r="I4" s="8"/>
      <c r="J4" s="8"/>
      <c r="K4" s="8"/>
      <c r="L4" s="8"/>
      <c r="M4" s="9"/>
      <c r="N4" s="1"/>
      <c r="O4" s="1"/>
      <c r="P4" s="484" t="s">
        <v>75</v>
      </c>
      <c r="Q4" s="485"/>
      <c r="R4" s="481"/>
      <c r="S4" s="482"/>
      <c r="T4" s="482"/>
      <c r="U4" s="482"/>
      <c r="V4" s="482"/>
      <c r="W4" s="482"/>
      <c r="X4" s="483"/>
      <c r="Z4" s="51"/>
      <c r="AA4" s="64" t="s">
        <v>23</v>
      </c>
      <c r="AG4" s="55"/>
      <c r="AH4" s="55"/>
      <c r="AI4" s="55"/>
      <c r="AJ4" s="55"/>
      <c r="AO4" s="10"/>
      <c r="AT4" s="1"/>
    </row>
    <row r="5" spans="1:46" s="2" customFormat="1" ht="15.75" x14ac:dyDescent="0.25">
      <c r="A5" s="47" t="s">
        <v>60</v>
      </c>
      <c r="B5" s="11"/>
      <c r="C5" s="8"/>
      <c r="D5" s="8"/>
      <c r="E5" s="8"/>
      <c r="F5" s="8"/>
      <c r="G5" s="8"/>
      <c r="H5" s="8"/>
      <c r="I5" s="8"/>
      <c r="J5" s="8"/>
      <c r="K5" s="8"/>
      <c r="L5" s="8"/>
      <c r="M5" s="9"/>
      <c r="N5" s="1"/>
      <c r="O5" s="1"/>
      <c r="P5" s="65"/>
      <c r="Q5" s="61"/>
      <c r="T5" s="50"/>
      <c r="U5" s="49"/>
      <c r="Z5" s="51"/>
      <c r="AB5" s="62"/>
      <c r="AG5" s="55"/>
      <c r="AH5" s="55"/>
      <c r="AI5" s="55"/>
      <c r="AJ5" s="55"/>
      <c r="AO5" s="10"/>
      <c r="AT5" s="1"/>
    </row>
    <row r="6" spans="1:46" s="2" customFormat="1" ht="15.75" x14ac:dyDescent="0.25">
      <c r="A6" s="45" t="s">
        <v>12</v>
      </c>
      <c r="B6" s="481"/>
      <c r="C6" s="482"/>
      <c r="D6" s="8"/>
      <c r="E6" s="18"/>
      <c r="F6" s="57" t="s">
        <v>58</v>
      </c>
      <c r="G6" s="8"/>
      <c r="H6" s="8"/>
      <c r="I6" s="8"/>
      <c r="J6" s="18"/>
      <c r="K6" s="490"/>
      <c r="L6" s="491"/>
      <c r="M6" s="492"/>
      <c r="N6" s="1"/>
      <c r="O6" s="1"/>
      <c r="U6" s="49"/>
      <c r="Z6" s="52"/>
    </row>
    <row r="7" spans="1:46" s="2" customFormat="1" ht="16.5" thickBot="1" x14ac:dyDescent="0.3">
      <c r="A7" s="1"/>
      <c r="B7" s="14"/>
      <c r="M7" s="1"/>
      <c r="N7" s="1"/>
      <c r="O7" s="1"/>
      <c r="P7" s="1"/>
      <c r="Q7" s="6"/>
      <c r="R7" s="6"/>
      <c r="S7" s="6"/>
      <c r="T7" s="6"/>
      <c r="U7" s="73"/>
      <c r="V7" s="6"/>
      <c r="W7" s="6"/>
      <c r="X7" s="6"/>
      <c r="Y7" s="6"/>
      <c r="Z7" s="6"/>
      <c r="AA7" s="6"/>
      <c r="AF7" s="13"/>
    </row>
    <row r="8" spans="1:46" s="2" customFormat="1" ht="16.5" thickBot="1" x14ac:dyDescent="0.3">
      <c r="A8" s="19"/>
      <c r="B8" s="20" t="s">
        <v>67</v>
      </c>
      <c r="C8" s="21"/>
      <c r="D8" s="22"/>
      <c r="E8" s="22"/>
      <c r="F8" s="21"/>
      <c r="G8" s="22"/>
      <c r="H8" s="22"/>
      <c r="I8" s="22"/>
      <c r="J8" s="22"/>
      <c r="K8" s="22"/>
      <c r="L8" s="22"/>
      <c r="M8" s="25"/>
      <c r="N8" s="23"/>
      <c r="O8" s="1"/>
      <c r="P8" s="24" t="s">
        <v>66</v>
      </c>
      <c r="Q8" s="54"/>
      <c r="R8" s="6"/>
      <c r="S8" s="26" t="s">
        <v>19</v>
      </c>
      <c r="T8" s="27"/>
      <c r="U8" s="74"/>
      <c r="W8" s="26" t="s">
        <v>18</v>
      </c>
      <c r="X8" s="25"/>
      <c r="Y8" s="53"/>
      <c r="Z8" s="26" t="s">
        <v>4</v>
      </c>
      <c r="AA8" s="28"/>
      <c r="AB8" s="1"/>
    </row>
    <row r="9" spans="1:46" s="2" customFormat="1" ht="96.75" customHeight="1" x14ac:dyDescent="0.25">
      <c r="A9" s="83" t="s">
        <v>71</v>
      </c>
      <c r="B9" s="84"/>
      <c r="C9" s="84"/>
      <c r="D9" s="84"/>
      <c r="E9" s="84"/>
      <c r="F9" s="84"/>
      <c r="G9" s="84"/>
      <c r="H9" s="84"/>
      <c r="I9" s="85"/>
      <c r="J9" s="85"/>
      <c r="K9" s="86"/>
      <c r="L9" s="139"/>
      <c r="M9" s="90" t="s">
        <v>51</v>
      </c>
      <c r="N9" s="138" t="s">
        <v>64</v>
      </c>
      <c r="O9" s="88"/>
      <c r="P9" s="87" t="s">
        <v>65</v>
      </c>
      <c r="Q9" s="89" t="s">
        <v>57</v>
      </c>
      <c r="S9" s="90" t="s">
        <v>52</v>
      </c>
      <c r="T9" s="91" t="s">
        <v>53</v>
      </c>
      <c r="U9" s="92" t="s">
        <v>69</v>
      </c>
      <c r="V9" s="88"/>
      <c r="W9" s="90" t="s">
        <v>54</v>
      </c>
      <c r="X9" s="93" t="s">
        <v>55</v>
      </c>
      <c r="Z9" s="94" t="s">
        <v>59</v>
      </c>
      <c r="AA9" s="95" t="s">
        <v>56</v>
      </c>
    </row>
    <row r="10" spans="1:46" s="10" customFormat="1" ht="15.75" x14ac:dyDescent="0.2">
      <c r="A10" s="96">
        <v>1</v>
      </c>
      <c r="B10" s="97"/>
      <c r="C10" s="97"/>
      <c r="D10" s="97"/>
      <c r="E10" s="97"/>
      <c r="F10" s="97"/>
      <c r="G10" s="97"/>
      <c r="H10" s="97"/>
      <c r="I10" s="97"/>
      <c r="J10" s="97"/>
      <c r="K10" s="98"/>
      <c r="L10" s="140"/>
      <c r="M10" s="99"/>
      <c r="N10" s="100"/>
      <c r="O10" s="101"/>
      <c r="P10" s="102"/>
      <c r="Q10" s="103"/>
      <c r="S10" s="104"/>
      <c r="T10" s="105"/>
      <c r="U10" s="106"/>
      <c r="V10" s="12"/>
      <c r="W10" s="107"/>
      <c r="X10" s="108"/>
      <c r="Z10" s="109"/>
      <c r="AA10" s="110"/>
    </row>
    <row r="11" spans="1:46" s="10" customFormat="1" ht="15.75" x14ac:dyDescent="0.2">
      <c r="A11" s="96">
        <v>2</v>
      </c>
      <c r="B11" s="97"/>
      <c r="C11" s="97"/>
      <c r="D11" s="97"/>
      <c r="E11" s="97"/>
      <c r="F11" s="97"/>
      <c r="G11" s="97"/>
      <c r="H11" s="97"/>
      <c r="I11" s="97"/>
      <c r="J11" s="97"/>
      <c r="K11" s="98"/>
      <c r="L11" s="140"/>
      <c r="M11" s="99"/>
      <c r="N11" s="100"/>
      <c r="O11" s="101"/>
      <c r="P11" s="111"/>
      <c r="Q11" s="112"/>
      <c r="S11" s="104"/>
      <c r="T11" s="105"/>
      <c r="U11" s="106"/>
      <c r="V11" s="12"/>
      <c r="W11" s="107"/>
      <c r="X11" s="108"/>
      <c r="Z11" s="109"/>
      <c r="AA11" s="110"/>
    </row>
    <row r="12" spans="1:46" s="10" customFormat="1" ht="15.75" x14ac:dyDescent="0.2">
      <c r="A12" s="96">
        <v>3</v>
      </c>
      <c r="B12" s="97"/>
      <c r="C12" s="97"/>
      <c r="D12" s="97"/>
      <c r="E12" s="97"/>
      <c r="F12" s="97"/>
      <c r="G12" s="97"/>
      <c r="H12" s="97"/>
      <c r="I12" s="97"/>
      <c r="J12" s="97"/>
      <c r="K12" s="98"/>
      <c r="L12" s="140"/>
      <c r="M12" s="99"/>
      <c r="N12" s="100"/>
      <c r="O12" s="101"/>
      <c r="P12" s="111"/>
      <c r="Q12" s="112"/>
      <c r="S12" s="104"/>
      <c r="T12" s="105"/>
      <c r="U12" s="106"/>
      <c r="V12" s="12"/>
      <c r="W12" s="107"/>
      <c r="X12" s="108"/>
      <c r="Z12" s="109"/>
      <c r="AA12" s="110"/>
    </row>
    <row r="13" spans="1:46" s="10" customFormat="1" ht="15.75" x14ac:dyDescent="0.2">
      <c r="A13" s="96">
        <v>4</v>
      </c>
      <c r="B13" s="97"/>
      <c r="C13" s="97"/>
      <c r="D13" s="97"/>
      <c r="E13" s="97"/>
      <c r="F13" s="97"/>
      <c r="G13" s="97"/>
      <c r="H13" s="97"/>
      <c r="I13" s="97"/>
      <c r="J13" s="97"/>
      <c r="K13" s="98"/>
      <c r="L13" s="140"/>
      <c r="M13" s="99"/>
      <c r="N13" s="100"/>
      <c r="O13" s="101"/>
      <c r="P13" s="111"/>
      <c r="Q13" s="112"/>
      <c r="S13" s="104"/>
      <c r="T13" s="105"/>
      <c r="U13" s="106"/>
      <c r="V13" s="12"/>
      <c r="W13" s="107"/>
      <c r="X13" s="108"/>
      <c r="Z13" s="109"/>
      <c r="AA13" s="110"/>
    </row>
    <row r="14" spans="1:46" s="10" customFormat="1" ht="15.75" x14ac:dyDescent="0.2">
      <c r="A14" s="96">
        <v>5</v>
      </c>
      <c r="B14" s="97"/>
      <c r="C14" s="97"/>
      <c r="D14" s="97"/>
      <c r="E14" s="97"/>
      <c r="F14" s="97"/>
      <c r="G14" s="97"/>
      <c r="H14" s="97"/>
      <c r="I14" s="97"/>
      <c r="J14" s="97"/>
      <c r="K14" s="98"/>
      <c r="L14" s="140"/>
      <c r="M14" s="99"/>
      <c r="N14" s="100"/>
      <c r="O14" s="101"/>
      <c r="P14" s="111"/>
      <c r="Q14" s="112"/>
      <c r="S14" s="104"/>
      <c r="T14" s="105"/>
      <c r="U14" s="106"/>
      <c r="V14" s="12"/>
      <c r="W14" s="107"/>
      <c r="X14" s="108"/>
      <c r="Z14" s="109"/>
      <c r="AA14" s="110"/>
    </row>
    <row r="15" spans="1:46" s="2" customFormat="1" ht="15.75" x14ac:dyDescent="0.2">
      <c r="A15" s="96">
        <v>6</v>
      </c>
      <c r="B15" s="97"/>
      <c r="C15" s="97"/>
      <c r="D15" s="97"/>
      <c r="E15" s="97"/>
      <c r="F15" s="97"/>
      <c r="G15" s="97"/>
      <c r="H15" s="97"/>
      <c r="I15" s="97"/>
      <c r="J15" s="97"/>
      <c r="K15" s="98"/>
      <c r="L15" s="140"/>
      <c r="M15" s="99"/>
      <c r="N15" s="100"/>
      <c r="O15" s="101"/>
      <c r="P15" s="111"/>
      <c r="Q15" s="112"/>
      <c r="S15" s="104"/>
      <c r="T15" s="105"/>
      <c r="U15" s="106"/>
      <c r="V15" s="12"/>
      <c r="W15" s="107"/>
      <c r="X15" s="108"/>
      <c r="Z15" s="109"/>
      <c r="AA15" s="110"/>
      <c r="AB15" s="113"/>
    </row>
    <row r="16" spans="1:46" s="2" customFormat="1" ht="15.75" x14ac:dyDescent="0.2">
      <c r="A16" s="96">
        <v>7</v>
      </c>
      <c r="B16" s="97"/>
      <c r="C16" s="97"/>
      <c r="D16" s="97"/>
      <c r="E16" s="97"/>
      <c r="F16" s="97"/>
      <c r="G16" s="97"/>
      <c r="H16" s="97"/>
      <c r="I16" s="97"/>
      <c r="J16" s="97"/>
      <c r="K16" s="98"/>
      <c r="L16" s="140"/>
      <c r="M16" s="99"/>
      <c r="N16" s="100"/>
      <c r="O16" s="101"/>
      <c r="P16" s="111"/>
      <c r="Q16" s="112"/>
      <c r="S16" s="104"/>
      <c r="T16" s="105"/>
      <c r="U16" s="106"/>
      <c r="V16" s="12"/>
      <c r="W16" s="107"/>
      <c r="X16" s="108"/>
      <c r="Z16" s="109"/>
      <c r="AA16" s="110"/>
      <c r="AB16" s="113"/>
    </row>
    <row r="17" spans="1:28" s="2" customFormat="1" ht="15.75" x14ac:dyDescent="0.2">
      <c r="A17" s="96">
        <v>8</v>
      </c>
      <c r="B17" s="97"/>
      <c r="C17" s="97"/>
      <c r="D17" s="97"/>
      <c r="E17" s="97"/>
      <c r="F17" s="97"/>
      <c r="G17" s="97"/>
      <c r="H17" s="97"/>
      <c r="I17" s="97"/>
      <c r="J17" s="97"/>
      <c r="K17" s="98"/>
      <c r="L17" s="140"/>
      <c r="M17" s="99"/>
      <c r="N17" s="100"/>
      <c r="O17" s="101"/>
      <c r="P17" s="111"/>
      <c r="Q17" s="112"/>
      <c r="S17" s="104"/>
      <c r="T17" s="105"/>
      <c r="U17" s="106"/>
      <c r="V17" s="12"/>
      <c r="W17" s="107"/>
      <c r="X17" s="108"/>
      <c r="Z17" s="109"/>
      <c r="AA17" s="110"/>
      <c r="AB17" s="113"/>
    </row>
    <row r="18" spans="1:28" s="2" customFormat="1" ht="15.75" x14ac:dyDescent="0.2">
      <c r="A18" s="96">
        <v>9</v>
      </c>
      <c r="B18" s="97"/>
      <c r="C18" s="97"/>
      <c r="D18" s="97"/>
      <c r="E18" s="97"/>
      <c r="F18" s="97"/>
      <c r="G18" s="97"/>
      <c r="H18" s="97"/>
      <c r="I18" s="97"/>
      <c r="J18" s="97"/>
      <c r="K18" s="98"/>
      <c r="L18" s="140"/>
      <c r="M18" s="99"/>
      <c r="N18" s="100"/>
      <c r="O18" s="101"/>
      <c r="P18" s="111"/>
      <c r="Q18" s="112"/>
      <c r="S18" s="104"/>
      <c r="T18" s="105"/>
      <c r="U18" s="106"/>
      <c r="V18" s="12"/>
      <c r="W18" s="107"/>
      <c r="X18" s="108"/>
      <c r="Z18" s="109"/>
      <c r="AA18" s="110"/>
      <c r="AB18" s="113"/>
    </row>
    <row r="19" spans="1:28" s="2" customFormat="1" ht="15.75" x14ac:dyDescent="0.2">
      <c r="A19" s="96">
        <v>10</v>
      </c>
      <c r="B19" s="97"/>
      <c r="C19" s="97"/>
      <c r="D19" s="97"/>
      <c r="E19" s="97"/>
      <c r="F19" s="97"/>
      <c r="G19" s="97"/>
      <c r="H19" s="97"/>
      <c r="I19" s="97"/>
      <c r="J19" s="97"/>
      <c r="K19" s="98"/>
      <c r="L19" s="140"/>
      <c r="M19" s="99"/>
      <c r="N19" s="100"/>
      <c r="O19" s="101"/>
      <c r="P19" s="111"/>
      <c r="Q19" s="112"/>
      <c r="S19" s="104"/>
      <c r="T19" s="105"/>
      <c r="U19" s="106"/>
      <c r="V19" s="12"/>
      <c r="W19" s="107"/>
      <c r="X19" s="108"/>
      <c r="Z19" s="109"/>
      <c r="AA19" s="110"/>
      <c r="AB19" s="113"/>
    </row>
    <row r="20" spans="1:28" s="2" customFormat="1" ht="15.75" x14ac:dyDescent="0.2">
      <c r="A20" s="96">
        <v>11</v>
      </c>
      <c r="B20" s="97"/>
      <c r="C20" s="97"/>
      <c r="D20" s="97"/>
      <c r="E20" s="97"/>
      <c r="F20" s="97"/>
      <c r="G20" s="97"/>
      <c r="H20" s="97"/>
      <c r="I20" s="97"/>
      <c r="J20" s="97"/>
      <c r="K20" s="98"/>
      <c r="L20" s="140"/>
      <c r="M20" s="99"/>
      <c r="N20" s="100"/>
      <c r="O20" s="101"/>
      <c r="P20" s="111"/>
      <c r="Q20" s="112"/>
      <c r="S20" s="104"/>
      <c r="T20" s="105"/>
      <c r="U20" s="106"/>
      <c r="V20" s="12"/>
      <c r="W20" s="107"/>
      <c r="X20" s="108"/>
      <c r="Z20" s="109"/>
      <c r="AA20" s="110"/>
      <c r="AB20" s="113"/>
    </row>
    <row r="21" spans="1:28" s="2" customFormat="1" ht="15.75" x14ac:dyDescent="0.2">
      <c r="A21" s="96">
        <v>12</v>
      </c>
      <c r="B21" s="97"/>
      <c r="C21" s="97"/>
      <c r="D21" s="97"/>
      <c r="E21" s="97"/>
      <c r="F21" s="97"/>
      <c r="G21" s="97"/>
      <c r="H21" s="97"/>
      <c r="I21" s="97"/>
      <c r="J21" s="97"/>
      <c r="K21" s="98"/>
      <c r="L21" s="140"/>
      <c r="M21" s="99"/>
      <c r="N21" s="100"/>
      <c r="O21" s="101"/>
      <c r="P21" s="111"/>
      <c r="Q21" s="112"/>
      <c r="S21" s="104"/>
      <c r="T21" s="105"/>
      <c r="U21" s="106"/>
      <c r="V21" s="12"/>
      <c r="W21" s="107"/>
      <c r="X21" s="108"/>
      <c r="Z21" s="109"/>
      <c r="AA21" s="110"/>
      <c r="AB21" s="113"/>
    </row>
    <row r="22" spans="1:28" s="2" customFormat="1" ht="15.75" x14ac:dyDescent="0.2">
      <c r="A22" s="96">
        <v>13</v>
      </c>
      <c r="B22" s="97"/>
      <c r="C22" s="97"/>
      <c r="D22" s="97"/>
      <c r="E22" s="97"/>
      <c r="F22" s="97"/>
      <c r="G22" s="97"/>
      <c r="H22" s="97"/>
      <c r="I22" s="97"/>
      <c r="J22" s="97"/>
      <c r="K22" s="98"/>
      <c r="L22" s="140"/>
      <c r="M22" s="99"/>
      <c r="N22" s="100"/>
      <c r="O22" s="101"/>
      <c r="P22" s="111"/>
      <c r="Q22" s="112"/>
      <c r="S22" s="104"/>
      <c r="T22" s="105"/>
      <c r="U22" s="106"/>
      <c r="V22" s="12"/>
      <c r="W22" s="107"/>
      <c r="X22" s="108"/>
      <c r="Z22" s="109"/>
      <c r="AA22" s="110"/>
      <c r="AB22" s="113"/>
    </row>
    <row r="23" spans="1:28" s="2" customFormat="1" ht="15.75" x14ac:dyDescent="0.2">
      <c r="A23" s="96">
        <v>14</v>
      </c>
      <c r="B23" s="97"/>
      <c r="C23" s="97"/>
      <c r="D23" s="97"/>
      <c r="E23" s="97"/>
      <c r="F23" s="97"/>
      <c r="G23" s="97"/>
      <c r="H23" s="97"/>
      <c r="I23" s="97"/>
      <c r="J23" s="97"/>
      <c r="K23" s="98"/>
      <c r="L23" s="140"/>
      <c r="M23" s="99"/>
      <c r="N23" s="100"/>
      <c r="O23" s="101"/>
      <c r="P23" s="111"/>
      <c r="Q23" s="112"/>
      <c r="S23" s="104"/>
      <c r="T23" s="105"/>
      <c r="U23" s="106"/>
      <c r="V23" s="12"/>
      <c r="W23" s="107"/>
      <c r="X23" s="108"/>
      <c r="Z23" s="109"/>
      <c r="AA23" s="110"/>
      <c r="AB23" s="113"/>
    </row>
    <row r="24" spans="1:28" s="2" customFormat="1" ht="15.75" x14ac:dyDescent="0.2">
      <c r="A24" s="96">
        <v>15</v>
      </c>
      <c r="B24" s="97"/>
      <c r="C24" s="97"/>
      <c r="D24" s="97"/>
      <c r="E24" s="97"/>
      <c r="F24" s="97"/>
      <c r="G24" s="97"/>
      <c r="H24" s="97"/>
      <c r="I24" s="97"/>
      <c r="J24" s="97"/>
      <c r="K24" s="98"/>
      <c r="L24" s="140"/>
      <c r="M24" s="99"/>
      <c r="N24" s="100"/>
      <c r="O24" s="101"/>
      <c r="P24" s="111"/>
      <c r="Q24" s="112"/>
      <c r="S24" s="104"/>
      <c r="T24" s="105"/>
      <c r="U24" s="106"/>
      <c r="V24" s="12"/>
      <c r="W24" s="107"/>
      <c r="X24" s="108"/>
      <c r="Z24" s="109"/>
      <c r="AA24" s="110"/>
      <c r="AB24" s="113"/>
    </row>
    <row r="25" spans="1:28" s="2" customFormat="1" ht="15.75" x14ac:dyDescent="0.2">
      <c r="A25" s="114">
        <v>16</v>
      </c>
      <c r="B25" s="97"/>
      <c r="C25" s="97"/>
      <c r="D25" s="97"/>
      <c r="E25" s="97"/>
      <c r="F25" s="97"/>
      <c r="G25" s="97"/>
      <c r="H25" s="97"/>
      <c r="I25" s="97"/>
      <c r="J25" s="97"/>
      <c r="K25" s="98"/>
      <c r="L25" s="140"/>
      <c r="M25" s="99"/>
      <c r="N25" s="100"/>
      <c r="O25" s="101"/>
      <c r="P25" s="111"/>
      <c r="Q25" s="112"/>
      <c r="S25" s="104"/>
      <c r="T25" s="105"/>
      <c r="U25" s="106"/>
      <c r="V25" s="12"/>
      <c r="W25" s="107"/>
      <c r="X25" s="108"/>
      <c r="Z25" s="115"/>
      <c r="AA25" s="110"/>
      <c r="AB25" s="113"/>
    </row>
    <row r="26" spans="1:28" s="2" customFormat="1" ht="15.75" x14ac:dyDescent="0.2">
      <c r="A26" s="96">
        <v>17</v>
      </c>
      <c r="B26" s="97"/>
      <c r="C26" s="97"/>
      <c r="D26" s="97"/>
      <c r="E26" s="97"/>
      <c r="F26" s="97"/>
      <c r="G26" s="97"/>
      <c r="H26" s="97"/>
      <c r="I26" s="97"/>
      <c r="J26" s="97"/>
      <c r="K26" s="98"/>
      <c r="L26" s="140"/>
      <c r="M26" s="99"/>
      <c r="N26" s="100"/>
      <c r="O26" s="101"/>
      <c r="P26" s="111"/>
      <c r="Q26" s="112"/>
      <c r="S26" s="104"/>
      <c r="T26" s="105"/>
      <c r="U26" s="106"/>
      <c r="V26" s="12"/>
      <c r="W26" s="107"/>
      <c r="X26" s="108"/>
      <c r="Z26" s="115"/>
      <c r="AA26" s="110"/>
      <c r="AB26" s="113"/>
    </row>
    <row r="27" spans="1:28" s="2" customFormat="1" ht="15.75" x14ac:dyDescent="0.2">
      <c r="A27" s="114">
        <v>18</v>
      </c>
      <c r="B27" s="97"/>
      <c r="C27" s="97"/>
      <c r="D27" s="97"/>
      <c r="E27" s="97"/>
      <c r="F27" s="97"/>
      <c r="G27" s="97"/>
      <c r="H27" s="97"/>
      <c r="I27" s="97"/>
      <c r="J27" s="97"/>
      <c r="K27" s="98"/>
      <c r="L27" s="140"/>
      <c r="M27" s="99"/>
      <c r="N27" s="100"/>
      <c r="O27" s="101"/>
      <c r="P27" s="111"/>
      <c r="Q27" s="112"/>
      <c r="S27" s="104"/>
      <c r="T27" s="105"/>
      <c r="U27" s="106"/>
      <c r="V27" s="12"/>
      <c r="W27" s="107"/>
      <c r="X27" s="108"/>
      <c r="Z27" s="115"/>
      <c r="AA27" s="110"/>
      <c r="AB27" s="113"/>
    </row>
    <row r="28" spans="1:28" s="2" customFormat="1" ht="15.75" x14ac:dyDescent="0.2">
      <c r="A28" s="96">
        <v>19</v>
      </c>
      <c r="B28" s="97"/>
      <c r="C28" s="97"/>
      <c r="D28" s="97"/>
      <c r="E28" s="97"/>
      <c r="F28" s="97"/>
      <c r="G28" s="97"/>
      <c r="H28" s="97"/>
      <c r="I28" s="97"/>
      <c r="J28" s="97"/>
      <c r="K28" s="98"/>
      <c r="L28" s="140"/>
      <c r="M28" s="99"/>
      <c r="N28" s="100"/>
      <c r="O28" s="101"/>
      <c r="P28" s="111"/>
      <c r="Q28" s="112"/>
      <c r="S28" s="104"/>
      <c r="T28" s="105"/>
      <c r="U28" s="106"/>
      <c r="V28" s="12"/>
      <c r="W28" s="107"/>
      <c r="X28" s="108"/>
      <c r="Z28" s="115"/>
      <c r="AA28" s="110"/>
      <c r="AB28" s="113"/>
    </row>
    <row r="29" spans="1:28" s="2" customFormat="1" ht="15.75" x14ac:dyDescent="0.2">
      <c r="A29" s="114">
        <v>20</v>
      </c>
      <c r="B29" s="97"/>
      <c r="C29" s="97"/>
      <c r="D29" s="97"/>
      <c r="E29" s="97"/>
      <c r="F29" s="97"/>
      <c r="G29" s="97"/>
      <c r="H29" s="97"/>
      <c r="I29" s="97"/>
      <c r="J29" s="97"/>
      <c r="K29" s="98"/>
      <c r="L29" s="140"/>
      <c r="M29" s="99"/>
      <c r="N29" s="100"/>
      <c r="O29" s="101"/>
      <c r="P29" s="111"/>
      <c r="Q29" s="112"/>
      <c r="S29" s="104"/>
      <c r="T29" s="105"/>
      <c r="U29" s="106"/>
      <c r="V29" s="12"/>
      <c r="W29" s="107"/>
      <c r="X29" s="108"/>
      <c r="Z29" s="115"/>
      <c r="AA29" s="110"/>
      <c r="AB29" s="113"/>
    </row>
    <row r="30" spans="1:28" s="2" customFormat="1" ht="15.75" x14ac:dyDescent="0.2">
      <c r="A30" s="96">
        <v>21</v>
      </c>
      <c r="B30" s="97"/>
      <c r="C30" s="97"/>
      <c r="D30" s="97"/>
      <c r="E30" s="97"/>
      <c r="F30" s="97"/>
      <c r="G30" s="97"/>
      <c r="H30" s="97"/>
      <c r="I30" s="97"/>
      <c r="J30" s="97"/>
      <c r="K30" s="98"/>
      <c r="L30" s="140"/>
      <c r="M30" s="99"/>
      <c r="N30" s="100"/>
      <c r="O30" s="101"/>
      <c r="P30" s="111"/>
      <c r="Q30" s="112"/>
      <c r="S30" s="104"/>
      <c r="T30" s="105"/>
      <c r="U30" s="106"/>
      <c r="V30" s="12"/>
      <c r="W30" s="107"/>
      <c r="X30" s="108"/>
      <c r="Z30" s="115"/>
      <c r="AA30" s="110"/>
      <c r="AB30" s="113"/>
    </row>
    <row r="31" spans="1:28" s="2" customFormat="1" ht="15.75" x14ac:dyDescent="0.2">
      <c r="A31" s="114">
        <v>22</v>
      </c>
      <c r="B31" s="97"/>
      <c r="C31" s="97"/>
      <c r="D31" s="97"/>
      <c r="E31" s="97"/>
      <c r="F31" s="97"/>
      <c r="G31" s="97"/>
      <c r="H31" s="97"/>
      <c r="I31" s="97"/>
      <c r="J31" s="97"/>
      <c r="K31" s="98"/>
      <c r="L31" s="140"/>
      <c r="M31" s="99"/>
      <c r="N31" s="100"/>
      <c r="O31" s="101"/>
      <c r="P31" s="111"/>
      <c r="Q31" s="112"/>
      <c r="S31" s="104"/>
      <c r="T31" s="105"/>
      <c r="U31" s="106"/>
      <c r="V31" s="12"/>
      <c r="W31" s="107"/>
      <c r="X31" s="108"/>
      <c r="Z31" s="115"/>
      <c r="AA31" s="110"/>
      <c r="AB31" s="113"/>
    </row>
    <row r="32" spans="1:28" s="2" customFormat="1" ht="15.75" x14ac:dyDescent="0.2">
      <c r="A32" s="96">
        <v>23</v>
      </c>
      <c r="B32" s="97"/>
      <c r="C32" s="97"/>
      <c r="D32" s="97"/>
      <c r="E32" s="97"/>
      <c r="F32" s="97"/>
      <c r="G32" s="97"/>
      <c r="H32" s="97"/>
      <c r="I32" s="97"/>
      <c r="J32" s="97"/>
      <c r="K32" s="98"/>
      <c r="L32" s="140"/>
      <c r="M32" s="99"/>
      <c r="N32" s="100"/>
      <c r="O32" s="101"/>
      <c r="P32" s="111"/>
      <c r="Q32" s="112"/>
      <c r="S32" s="104"/>
      <c r="T32" s="105"/>
      <c r="U32" s="106"/>
      <c r="V32" s="12"/>
      <c r="W32" s="107"/>
      <c r="X32" s="108"/>
      <c r="Z32" s="115"/>
      <c r="AA32" s="110"/>
      <c r="AB32" s="113"/>
    </row>
    <row r="33" spans="1:29" s="2" customFormat="1" ht="15.75" x14ac:dyDescent="0.2">
      <c r="A33" s="114">
        <v>24</v>
      </c>
      <c r="B33" s="97"/>
      <c r="C33" s="97"/>
      <c r="D33" s="97"/>
      <c r="E33" s="97"/>
      <c r="F33" s="97"/>
      <c r="G33" s="97"/>
      <c r="H33" s="97"/>
      <c r="I33" s="97"/>
      <c r="J33" s="97"/>
      <c r="K33" s="98"/>
      <c r="L33" s="140"/>
      <c r="M33" s="99"/>
      <c r="N33" s="100"/>
      <c r="O33" s="101"/>
      <c r="P33" s="111"/>
      <c r="Q33" s="112"/>
      <c r="S33" s="104"/>
      <c r="T33" s="105"/>
      <c r="U33" s="106"/>
      <c r="V33" s="12"/>
      <c r="W33" s="107"/>
      <c r="X33" s="108"/>
      <c r="Z33" s="115"/>
      <c r="AA33" s="110"/>
      <c r="AB33" s="113"/>
    </row>
    <row r="34" spans="1:29" s="2" customFormat="1" ht="15.75" x14ac:dyDescent="0.2">
      <c r="A34" s="96">
        <v>25</v>
      </c>
      <c r="B34" s="97"/>
      <c r="C34" s="97"/>
      <c r="D34" s="97"/>
      <c r="E34" s="97"/>
      <c r="F34" s="97"/>
      <c r="G34" s="97"/>
      <c r="H34" s="97"/>
      <c r="I34" s="97"/>
      <c r="J34" s="97"/>
      <c r="K34" s="98"/>
      <c r="L34" s="140"/>
      <c r="M34" s="99"/>
      <c r="N34" s="100"/>
      <c r="O34" s="101"/>
      <c r="P34" s="111"/>
      <c r="Q34" s="112"/>
      <c r="S34" s="104"/>
      <c r="T34" s="105"/>
      <c r="U34" s="106"/>
      <c r="V34" s="12"/>
      <c r="W34" s="107"/>
      <c r="X34" s="108"/>
      <c r="Z34" s="115"/>
      <c r="AA34" s="110"/>
      <c r="AB34" s="113"/>
    </row>
    <row r="35" spans="1:29" s="2" customFormat="1" ht="15.75" x14ac:dyDescent="0.2">
      <c r="A35" s="114">
        <v>26</v>
      </c>
      <c r="B35" s="97"/>
      <c r="C35" s="97"/>
      <c r="D35" s="97"/>
      <c r="E35" s="97"/>
      <c r="F35" s="97"/>
      <c r="G35" s="97"/>
      <c r="H35" s="97"/>
      <c r="I35" s="97"/>
      <c r="J35" s="97"/>
      <c r="K35" s="98"/>
      <c r="L35" s="140"/>
      <c r="M35" s="99"/>
      <c r="N35" s="100"/>
      <c r="O35" s="101"/>
      <c r="P35" s="111"/>
      <c r="Q35" s="112"/>
      <c r="S35" s="104"/>
      <c r="T35" s="105"/>
      <c r="U35" s="106"/>
      <c r="V35" s="12"/>
      <c r="W35" s="107"/>
      <c r="X35" s="108"/>
      <c r="Z35" s="115"/>
      <c r="AA35" s="110"/>
      <c r="AB35" s="113"/>
    </row>
    <row r="36" spans="1:29" s="2" customFormat="1" ht="15.75" x14ac:dyDescent="0.2">
      <c r="A36" s="96">
        <v>27</v>
      </c>
      <c r="B36" s="97"/>
      <c r="C36" s="97"/>
      <c r="D36" s="97"/>
      <c r="E36" s="97"/>
      <c r="F36" s="97"/>
      <c r="G36" s="97"/>
      <c r="H36" s="97"/>
      <c r="I36" s="97"/>
      <c r="J36" s="97"/>
      <c r="K36" s="98"/>
      <c r="L36" s="140"/>
      <c r="M36" s="99"/>
      <c r="N36" s="100"/>
      <c r="O36" s="101"/>
      <c r="P36" s="111"/>
      <c r="Q36" s="112"/>
      <c r="S36" s="104"/>
      <c r="T36" s="105"/>
      <c r="U36" s="106"/>
      <c r="V36" s="12"/>
      <c r="W36" s="107"/>
      <c r="X36" s="108"/>
      <c r="Z36" s="115"/>
      <c r="AA36" s="110"/>
      <c r="AB36" s="113"/>
    </row>
    <row r="37" spans="1:29" s="2" customFormat="1" ht="15.75" x14ac:dyDescent="0.2">
      <c r="A37" s="114">
        <v>28</v>
      </c>
      <c r="B37" s="97"/>
      <c r="C37" s="97"/>
      <c r="D37" s="97"/>
      <c r="E37" s="97"/>
      <c r="F37" s="97"/>
      <c r="G37" s="97"/>
      <c r="H37" s="97"/>
      <c r="I37" s="97"/>
      <c r="J37" s="97"/>
      <c r="K37" s="98"/>
      <c r="L37" s="140"/>
      <c r="M37" s="99"/>
      <c r="N37" s="100"/>
      <c r="O37" s="101"/>
      <c r="P37" s="111"/>
      <c r="Q37" s="112"/>
      <c r="S37" s="104"/>
      <c r="T37" s="105"/>
      <c r="U37" s="106"/>
      <c r="V37" s="12"/>
      <c r="W37" s="107"/>
      <c r="X37" s="108"/>
      <c r="Z37" s="115"/>
      <c r="AA37" s="110"/>
      <c r="AB37" s="113"/>
    </row>
    <row r="38" spans="1:29" s="2" customFormat="1" ht="15.75" x14ac:dyDescent="0.2">
      <c r="A38" s="96">
        <v>29</v>
      </c>
      <c r="B38" s="97"/>
      <c r="C38" s="97"/>
      <c r="D38" s="97"/>
      <c r="E38" s="97"/>
      <c r="F38" s="97"/>
      <c r="G38" s="97"/>
      <c r="H38" s="97"/>
      <c r="I38" s="97"/>
      <c r="J38" s="97"/>
      <c r="K38" s="98"/>
      <c r="L38" s="140"/>
      <c r="M38" s="99"/>
      <c r="N38" s="100"/>
      <c r="O38" s="101"/>
      <c r="P38" s="111"/>
      <c r="Q38" s="112"/>
      <c r="S38" s="104"/>
      <c r="T38" s="105"/>
      <c r="U38" s="106"/>
      <c r="V38" s="12"/>
      <c r="W38" s="107"/>
      <c r="X38" s="108"/>
      <c r="Z38" s="115"/>
      <c r="AA38" s="110"/>
      <c r="AB38" s="113"/>
    </row>
    <row r="39" spans="1:29" s="2" customFormat="1" ht="16.5" thickBot="1" x14ac:dyDescent="0.25">
      <c r="A39" s="114">
        <v>30</v>
      </c>
      <c r="B39" s="97"/>
      <c r="C39" s="97"/>
      <c r="D39" s="97"/>
      <c r="E39" s="97"/>
      <c r="F39" s="97"/>
      <c r="G39" s="97"/>
      <c r="H39" s="97"/>
      <c r="I39" s="97"/>
      <c r="J39" s="97"/>
      <c r="K39" s="98"/>
      <c r="L39" s="140"/>
      <c r="M39" s="99"/>
      <c r="N39" s="100"/>
      <c r="O39" s="101"/>
      <c r="P39" s="116"/>
      <c r="Q39" s="117"/>
      <c r="S39" s="118"/>
      <c r="T39" s="119"/>
      <c r="U39" s="120"/>
      <c r="V39" s="12"/>
      <c r="W39" s="121"/>
      <c r="X39" s="122"/>
      <c r="Z39" s="123"/>
      <c r="AA39" s="124"/>
      <c r="AB39" s="113"/>
    </row>
    <row r="40" spans="1:29" s="131" customFormat="1" ht="15.75" x14ac:dyDescent="0.2">
      <c r="A40" s="125" t="s">
        <v>63</v>
      </c>
      <c r="B40" s="126">
        <f t="shared" ref="B40:M40" si="0">SUM(B10:B39)</f>
        <v>0</v>
      </c>
      <c r="C40" s="126">
        <f t="shared" si="0"/>
        <v>0</v>
      </c>
      <c r="D40" s="126">
        <f t="shared" si="0"/>
        <v>0</v>
      </c>
      <c r="E40" s="126">
        <f t="shared" si="0"/>
        <v>0</v>
      </c>
      <c r="F40" s="126">
        <f t="shared" si="0"/>
        <v>0</v>
      </c>
      <c r="G40" s="126">
        <f t="shared" si="0"/>
        <v>0</v>
      </c>
      <c r="H40" s="126">
        <f t="shared" si="0"/>
        <v>0</v>
      </c>
      <c r="I40" s="126">
        <f t="shared" si="0"/>
        <v>0</v>
      </c>
      <c r="J40" s="126">
        <f t="shared" si="0"/>
        <v>0</v>
      </c>
      <c r="K40" s="126">
        <f t="shared" si="0"/>
        <v>0</v>
      </c>
      <c r="L40" s="141"/>
      <c r="M40" s="127">
        <f t="shared" si="0"/>
        <v>0</v>
      </c>
      <c r="N40" s="128"/>
      <c r="O40" s="129"/>
      <c r="P40" s="126">
        <f>SUM(P10:P39)</f>
        <v>0</v>
      </c>
      <c r="Q40" s="130"/>
      <c r="S40" s="126">
        <f>SUM(S10:S39)</f>
        <v>0</v>
      </c>
      <c r="T40" s="126">
        <f>SUM(T10:T39)</f>
        <v>0</v>
      </c>
      <c r="U40" s="132" t="e">
        <f>AVERAGE(U10:U39)</f>
        <v>#DIV/0!</v>
      </c>
      <c r="V40" s="128"/>
      <c r="W40" s="126">
        <f>SUM(W10:W39)</f>
        <v>0</v>
      </c>
      <c r="X40" s="126">
        <f>SUM(X10:X39)</f>
        <v>0</v>
      </c>
      <c r="Z40" s="126">
        <f>SUM(Z10:Z39)</f>
        <v>0</v>
      </c>
    </row>
    <row r="41" spans="1:29" s="131" customFormat="1" ht="16.5" thickBot="1" x14ac:dyDescent="0.25">
      <c r="A41" s="133" t="s">
        <v>72</v>
      </c>
      <c r="B41" s="134" t="e">
        <f>AVERAGEIF(B10:B39,"=1",$U10:$U39)</f>
        <v>#DIV/0!</v>
      </c>
      <c r="C41" s="134" t="e">
        <f t="shared" ref="C41:M41" si="1">AVERAGEIF(C10:C39,"=1",$U10:$U39)</f>
        <v>#DIV/0!</v>
      </c>
      <c r="D41" s="134" t="e">
        <f t="shared" si="1"/>
        <v>#DIV/0!</v>
      </c>
      <c r="E41" s="134" t="e">
        <f t="shared" si="1"/>
        <v>#DIV/0!</v>
      </c>
      <c r="F41" s="134" t="e">
        <f t="shared" si="1"/>
        <v>#DIV/0!</v>
      </c>
      <c r="G41" s="134" t="e">
        <f t="shared" si="1"/>
        <v>#DIV/0!</v>
      </c>
      <c r="H41" s="134" t="e">
        <f t="shared" si="1"/>
        <v>#DIV/0!</v>
      </c>
      <c r="I41" s="134" t="e">
        <f t="shared" si="1"/>
        <v>#DIV/0!</v>
      </c>
      <c r="J41" s="134" t="e">
        <f t="shared" si="1"/>
        <v>#DIV/0!</v>
      </c>
      <c r="K41" s="134" t="e">
        <f t="shared" si="1"/>
        <v>#DIV/0!</v>
      </c>
      <c r="L41" s="142"/>
      <c r="M41" s="135" t="e">
        <f t="shared" si="1"/>
        <v>#DIV/0!</v>
      </c>
      <c r="N41" s="128"/>
      <c r="O41" s="129"/>
      <c r="P41" s="136"/>
      <c r="Q41" s="128"/>
      <c r="S41" s="136"/>
      <c r="T41" s="136"/>
      <c r="U41" s="137"/>
      <c r="V41" s="128"/>
      <c r="W41" s="136"/>
      <c r="X41" s="136"/>
      <c r="Z41" s="136"/>
    </row>
    <row r="42" spans="1:29" ht="18" x14ac:dyDescent="0.2">
      <c r="A42" s="5"/>
      <c r="N42" s="3"/>
      <c r="O42" s="3"/>
      <c r="P42" s="4"/>
      <c r="Q42" s="58"/>
      <c r="R42" s="58"/>
      <c r="U42" s="79" t="s">
        <v>70</v>
      </c>
      <c r="V42" s="3"/>
      <c r="W42" s="3"/>
      <c r="X42" s="3"/>
      <c r="Y42" s="3"/>
    </row>
    <row r="43" spans="1:29" ht="15" thickBot="1" x14ac:dyDescent="0.25">
      <c r="P43" s="3"/>
      <c r="Q43" s="3"/>
      <c r="R43" s="3"/>
      <c r="S43" s="3"/>
      <c r="T43" s="3"/>
      <c r="U43" s="75"/>
      <c r="V43" s="3"/>
      <c r="W43" s="3"/>
      <c r="X43" s="3"/>
      <c r="Y43" s="3"/>
      <c r="Z43" s="3"/>
      <c r="AA43" s="3"/>
      <c r="AB43" s="3"/>
    </row>
    <row r="44" spans="1:29" s="2" customFormat="1" ht="16.5" thickBot="1" x14ac:dyDescent="0.25">
      <c r="A44" s="34" t="s">
        <v>5</v>
      </c>
      <c r="B44" s="35" t="s">
        <v>35</v>
      </c>
      <c r="C44" s="36"/>
      <c r="D44" s="36"/>
      <c r="E44" s="36"/>
      <c r="F44" s="36"/>
      <c r="G44" s="36"/>
      <c r="H44" s="36"/>
      <c r="I44" s="36"/>
      <c r="J44" s="36"/>
      <c r="K44" s="36"/>
      <c r="L44" s="36"/>
      <c r="M44" s="36"/>
      <c r="N44" s="36"/>
      <c r="O44" s="36"/>
      <c r="P44" s="37"/>
      <c r="Q44" s="37"/>
      <c r="R44" s="37"/>
      <c r="S44" s="37"/>
      <c r="T44" s="37"/>
      <c r="U44" s="76"/>
      <c r="V44" s="37"/>
      <c r="W44" s="37"/>
      <c r="X44" s="38"/>
      <c r="Y44" s="38"/>
      <c r="Z44" s="38"/>
      <c r="AA44" s="80"/>
      <c r="AB44" s="38"/>
      <c r="AC44" s="29"/>
    </row>
    <row r="45" spans="1:29" s="2" customFormat="1" ht="15" x14ac:dyDescent="0.2">
      <c r="A45" s="39"/>
      <c r="B45" s="48"/>
      <c r="C45" s="31"/>
      <c r="D45" s="31"/>
      <c r="E45" s="31"/>
      <c r="F45" s="31"/>
      <c r="G45" s="31"/>
      <c r="H45" s="31"/>
      <c r="I45" s="31"/>
      <c r="J45" s="31"/>
      <c r="K45" s="31"/>
      <c r="L45" s="31"/>
      <c r="M45" s="31"/>
      <c r="N45" s="31"/>
      <c r="O45" s="31"/>
      <c r="P45" s="32"/>
      <c r="Q45" s="32"/>
      <c r="R45" s="32"/>
      <c r="S45" s="32"/>
      <c r="T45" s="32"/>
      <c r="U45" s="77"/>
      <c r="V45" s="32"/>
      <c r="W45" s="32"/>
      <c r="X45" s="33"/>
      <c r="Y45" s="33"/>
      <c r="Z45" s="33"/>
      <c r="AA45" s="81"/>
      <c r="AB45" s="33"/>
      <c r="AC45" s="30"/>
    </row>
    <row r="46" spans="1:29" s="2" customFormat="1" ht="15" x14ac:dyDescent="0.2">
      <c r="A46" s="39"/>
      <c r="B46" s="31"/>
      <c r="C46" s="31"/>
      <c r="D46" s="31"/>
      <c r="E46" s="31"/>
      <c r="F46" s="31"/>
      <c r="G46" s="31"/>
      <c r="H46" s="31"/>
      <c r="I46" s="31"/>
      <c r="J46" s="31"/>
      <c r="K46" s="31"/>
      <c r="L46" s="31"/>
      <c r="M46" s="31"/>
      <c r="N46" s="31"/>
      <c r="O46" s="31"/>
      <c r="P46" s="32"/>
      <c r="Q46" s="32"/>
      <c r="R46" s="32"/>
      <c r="S46" s="32"/>
      <c r="T46" s="32"/>
      <c r="U46" s="77"/>
      <c r="V46" s="32"/>
      <c r="W46" s="32"/>
      <c r="X46" s="33"/>
      <c r="Y46" s="33"/>
      <c r="Z46" s="33"/>
      <c r="AA46" s="81"/>
      <c r="AB46" s="33"/>
      <c r="AC46" s="30"/>
    </row>
    <row r="47" spans="1:29" s="2" customFormat="1" ht="15" x14ac:dyDescent="0.2">
      <c r="A47" s="39"/>
      <c r="B47" s="31"/>
      <c r="C47" s="31"/>
      <c r="D47" s="31"/>
      <c r="E47" s="31"/>
      <c r="F47" s="31"/>
      <c r="G47" s="31"/>
      <c r="H47" s="31"/>
      <c r="I47" s="31"/>
      <c r="J47" s="31"/>
      <c r="K47" s="31"/>
      <c r="L47" s="31"/>
      <c r="M47" s="31"/>
      <c r="N47" s="31"/>
      <c r="O47" s="31"/>
      <c r="P47" s="32"/>
      <c r="Q47" s="32"/>
      <c r="R47" s="32"/>
      <c r="S47" s="32"/>
      <c r="T47" s="32"/>
      <c r="U47" s="77"/>
      <c r="V47" s="32"/>
      <c r="W47" s="32"/>
      <c r="X47" s="33"/>
      <c r="Y47" s="33"/>
      <c r="Z47" s="33"/>
      <c r="AA47" s="81"/>
      <c r="AB47" s="33"/>
      <c r="AC47" s="30"/>
    </row>
    <row r="48" spans="1:29" s="2" customFormat="1" ht="15.75" thickBot="1" x14ac:dyDescent="0.25">
      <c r="A48" s="40"/>
      <c r="B48" s="41"/>
      <c r="C48" s="41"/>
      <c r="D48" s="41"/>
      <c r="E48" s="41"/>
      <c r="F48" s="41"/>
      <c r="G48" s="41"/>
      <c r="H48" s="41"/>
      <c r="I48" s="41"/>
      <c r="J48" s="41"/>
      <c r="K48" s="41"/>
      <c r="L48" s="41"/>
      <c r="M48" s="41"/>
      <c r="N48" s="41"/>
      <c r="O48" s="41"/>
      <c r="P48" s="42"/>
      <c r="Q48" s="42"/>
      <c r="R48" s="42"/>
      <c r="S48" s="42"/>
      <c r="T48" s="42"/>
      <c r="U48" s="78"/>
      <c r="V48" s="42"/>
      <c r="W48" s="42"/>
      <c r="X48" s="43"/>
      <c r="Y48" s="43"/>
      <c r="Z48" s="43"/>
      <c r="AA48" s="82"/>
      <c r="AB48" s="43"/>
      <c r="AC48" s="44"/>
    </row>
    <row r="51" spans="1:21" ht="15.75" x14ac:dyDescent="0.25">
      <c r="A51" s="16" t="s">
        <v>28</v>
      </c>
      <c r="B51" s="16"/>
      <c r="C51" s="16"/>
      <c r="D51" s="16"/>
      <c r="E51" s="16"/>
      <c r="F51" s="16"/>
      <c r="G51" s="16" t="s">
        <v>26</v>
      </c>
      <c r="H51" s="16"/>
      <c r="I51" s="16"/>
      <c r="J51" s="16"/>
      <c r="K51" s="16"/>
      <c r="L51" s="16"/>
    </row>
    <row r="52" spans="1:21" s="2" customFormat="1" ht="15" x14ac:dyDescent="0.2">
      <c r="A52" s="17" t="s">
        <v>74</v>
      </c>
      <c r="B52" s="17"/>
      <c r="C52" s="17"/>
      <c r="D52" s="17"/>
      <c r="E52" s="17"/>
      <c r="F52" s="17"/>
      <c r="G52" s="17" t="s">
        <v>74</v>
      </c>
      <c r="H52" s="17"/>
      <c r="I52" s="17"/>
      <c r="J52" s="17"/>
      <c r="K52" s="17"/>
      <c r="L52" s="17"/>
      <c r="U52" s="49"/>
    </row>
    <row r="53" spans="1:21" ht="15" x14ac:dyDescent="0.2">
      <c r="A53" s="17" t="s">
        <v>29</v>
      </c>
      <c r="B53" s="17"/>
      <c r="C53" s="17"/>
      <c r="D53" s="17"/>
      <c r="E53" s="17"/>
      <c r="F53" s="17"/>
      <c r="G53" s="17" t="s">
        <v>32</v>
      </c>
      <c r="H53" s="17"/>
      <c r="I53" s="17"/>
      <c r="J53" s="17"/>
      <c r="K53" s="17"/>
      <c r="L53" s="17"/>
    </row>
    <row r="54" spans="1:21" ht="15" x14ac:dyDescent="0.2">
      <c r="A54" s="17" t="s">
        <v>30</v>
      </c>
      <c r="B54" s="17"/>
      <c r="C54" s="17"/>
      <c r="D54" s="17"/>
      <c r="E54" s="17"/>
      <c r="F54" s="17"/>
      <c r="G54" s="17" t="s">
        <v>33</v>
      </c>
      <c r="H54" s="17"/>
      <c r="I54" s="17"/>
      <c r="J54" s="17"/>
      <c r="K54" s="17"/>
      <c r="L54" s="17"/>
    </row>
    <row r="55" spans="1:21" ht="15" x14ac:dyDescent="0.2">
      <c r="A55" s="17" t="s">
        <v>31</v>
      </c>
      <c r="B55" s="15"/>
      <c r="C55" s="15"/>
      <c r="D55" s="15"/>
      <c r="E55" s="15"/>
      <c r="F55" s="15"/>
      <c r="G55" s="15"/>
      <c r="H55" s="15"/>
      <c r="I55" s="15"/>
      <c r="J55" s="15"/>
      <c r="K55" s="15"/>
      <c r="L55" s="15"/>
    </row>
  </sheetData>
  <sheetProtection algorithmName="SHA-512" hashValue="mvBteYmUO2qhdR9tjdht+irzytyYZ9v35J1aSbq1SXNlxwi9wSl1oRjQjiGUGtoiXthdBUEDNmPb20Oe6XAAuw==" saltValue="bcSHHHhoRjUGr8OHZBfokg==" spinCount="100000" sheet="1" objects="1" scenarios="1"/>
  <mergeCells count="6">
    <mergeCell ref="R4:X4"/>
    <mergeCell ref="P4:Q4"/>
    <mergeCell ref="R3:X3"/>
    <mergeCell ref="B3:M3"/>
    <mergeCell ref="B6:C6"/>
    <mergeCell ref="K6:M6"/>
  </mergeCells>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E88E-7DDB-4FAF-855C-5286D831D7E2}">
  <sheetPr codeName="Sheet2"/>
  <dimension ref="A1:U34"/>
  <sheetViews>
    <sheetView zoomScale="80" zoomScaleNormal="80" workbookViewId="0"/>
  </sheetViews>
  <sheetFormatPr defaultColWidth="9.140625" defaultRowHeight="15" x14ac:dyDescent="0.25"/>
  <cols>
    <col min="1" max="1" width="38.42578125" style="386" customWidth="1"/>
    <col min="2" max="2" width="18.85546875" style="386" customWidth="1"/>
    <col min="3" max="3" width="17.85546875" style="386" customWidth="1"/>
    <col min="4" max="4" width="18.28515625" style="386" customWidth="1"/>
    <col min="5" max="5" width="17.85546875" style="386" customWidth="1"/>
    <col min="6" max="6" width="18.140625" style="386" customWidth="1"/>
    <col min="7" max="7" width="18.140625" style="397" customWidth="1"/>
    <col min="8" max="8" width="7" style="386" customWidth="1"/>
    <col min="9" max="9" width="1.7109375" style="386" customWidth="1"/>
    <col min="10" max="10" width="32.140625" style="478" customWidth="1"/>
    <col min="11" max="11" width="14.140625" style="478" customWidth="1"/>
    <col min="12" max="12" width="13.5703125" style="478" customWidth="1"/>
    <col min="13" max="13" width="14.140625" style="478" customWidth="1"/>
    <col min="14" max="14" width="16.28515625" style="478" customWidth="1"/>
    <col min="15" max="15" width="10.85546875" style="478" customWidth="1"/>
    <col min="16" max="16" width="3.28515625" style="478" customWidth="1"/>
    <col min="17" max="17" width="21.42578125" style="478" customWidth="1"/>
    <col min="18" max="18" width="21.5703125" style="478" customWidth="1"/>
    <col min="19" max="16384" width="9.140625" style="386"/>
  </cols>
  <sheetData>
    <row r="1" spans="1:18" ht="33" customHeight="1" x14ac:dyDescent="0.25">
      <c r="A1" s="380" t="s">
        <v>130</v>
      </c>
      <c r="B1" s="381" t="s">
        <v>131</v>
      </c>
      <c r="C1" s="382" t="s">
        <v>132</v>
      </c>
      <c r="D1" s="383"/>
      <c r="E1" s="383"/>
      <c r="F1" s="383"/>
      <c r="G1" s="384"/>
      <c r="H1" s="385"/>
      <c r="J1" s="380" t="s">
        <v>133</v>
      </c>
      <c r="K1" s="387"/>
      <c r="L1" s="387"/>
      <c r="M1" s="387"/>
      <c r="N1" s="387"/>
      <c r="O1" s="387"/>
      <c r="P1" s="387"/>
      <c r="Q1" s="387"/>
      <c r="R1" s="387"/>
    </row>
    <row r="2" spans="1:18" ht="48" customHeight="1" x14ac:dyDescent="0.25">
      <c r="A2" s="493" t="s">
        <v>134</v>
      </c>
      <c r="B2" s="494"/>
      <c r="C2" s="494"/>
      <c r="D2" s="494"/>
      <c r="E2" s="494"/>
      <c r="F2" s="494"/>
      <c r="G2" s="494"/>
      <c r="H2" s="385"/>
      <c r="J2" s="495" t="s">
        <v>135</v>
      </c>
      <c r="K2" s="496"/>
      <c r="L2" s="496"/>
      <c r="M2" s="496"/>
      <c r="N2" s="496"/>
      <c r="O2" s="496"/>
      <c r="P2" s="496"/>
      <c r="Q2" s="496"/>
      <c r="R2" s="496"/>
    </row>
    <row r="3" spans="1:18" ht="19.5" customHeight="1" x14ac:dyDescent="0.25">
      <c r="A3" s="389" t="s">
        <v>136</v>
      </c>
      <c r="B3" s="389"/>
      <c r="C3" s="390"/>
      <c r="D3" s="391"/>
      <c r="E3" s="390"/>
      <c r="F3" s="392"/>
      <c r="G3" s="393"/>
      <c r="H3" s="385"/>
      <c r="J3" s="389" t="s">
        <v>137</v>
      </c>
      <c r="K3" s="394"/>
      <c r="L3" s="395"/>
      <c r="M3" s="394"/>
      <c r="N3" s="395"/>
      <c r="O3" s="395"/>
      <c r="P3" s="395"/>
      <c r="Q3" s="396"/>
      <c r="R3" s="396"/>
    </row>
    <row r="4" spans="1:18" ht="21.75" customHeight="1" thickBot="1" x14ac:dyDescent="0.3">
      <c r="H4" s="385"/>
      <c r="J4" s="398" t="s">
        <v>138</v>
      </c>
      <c r="K4" s="398"/>
      <c r="L4" s="398"/>
      <c r="M4" s="398"/>
      <c r="N4" s="398"/>
      <c r="O4" s="398"/>
      <c r="P4" s="398"/>
      <c r="Q4" s="399"/>
      <c r="R4" s="399"/>
    </row>
    <row r="5" spans="1:18" ht="24.75" customHeight="1" thickBot="1" x14ac:dyDescent="0.3">
      <c r="A5" s="400"/>
      <c r="B5" s="401" t="s">
        <v>112</v>
      </c>
      <c r="C5" s="402" t="s">
        <v>113</v>
      </c>
      <c r="D5" s="402" t="s">
        <v>114</v>
      </c>
      <c r="E5" s="402" t="s">
        <v>115</v>
      </c>
      <c r="F5" s="403" t="s">
        <v>116</v>
      </c>
      <c r="G5" s="404" t="s">
        <v>117</v>
      </c>
      <c r="H5" s="385"/>
      <c r="J5" s="405"/>
      <c r="K5" s="406"/>
      <c r="L5" s="407"/>
      <c r="M5" s="406"/>
      <c r="N5" s="407"/>
      <c r="O5" s="13"/>
      <c r="P5" s="13"/>
      <c r="Q5" s="407"/>
      <c r="R5" s="407"/>
    </row>
    <row r="6" spans="1:18" ht="35.25" customHeight="1" thickBot="1" x14ac:dyDescent="0.3">
      <c r="A6" s="408" t="s">
        <v>139</v>
      </c>
      <c r="B6" s="409"/>
      <c r="C6" s="410"/>
      <c r="D6" s="410"/>
      <c r="E6" s="410"/>
      <c r="F6" s="411"/>
      <c r="G6" s="412">
        <f>SUM(B6:F6)</f>
        <v>0</v>
      </c>
      <c r="H6" s="385"/>
      <c r="J6" s="413" t="s">
        <v>140</v>
      </c>
      <c r="K6" s="414"/>
      <c r="L6" s="415"/>
      <c r="M6" s="414"/>
      <c r="N6" s="415"/>
      <c r="O6" s="407"/>
      <c r="P6" s="407"/>
      <c r="Q6" s="497" t="s">
        <v>141</v>
      </c>
      <c r="R6" s="498"/>
    </row>
    <row r="7" spans="1:18" ht="34.5" customHeight="1" thickBot="1" x14ac:dyDescent="0.3">
      <c r="A7" s="408" t="s">
        <v>118</v>
      </c>
      <c r="B7" s="416"/>
      <c r="C7" s="417"/>
      <c r="D7" s="417"/>
      <c r="E7" s="417"/>
      <c r="F7" s="418"/>
      <c r="G7" s="419">
        <f>SUM(B7:F7)</f>
        <v>0</v>
      </c>
      <c r="H7" s="385"/>
      <c r="J7" s="405" t="s">
        <v>142</v>
      </c>
      <c r="K7" s="406"/>
      <c r="L7" s="407"/>
      <c r="M7" s="406"/>
      <c r="N7" s="407"/>
      <c r="O7" s="407"/>
      <c r="P7" s="407"/>
      <c r="Q7" s="420" t="s">
        <v>143</v>
      </c>
      <c r="R7" s="421" t="s">
        <v>144</v>
      </c>
    </row>
    <row r="8" spans="1:18" ht="33.75" customHeight="1" thickBot="1" x14ac:dyDescent="0.3">
      <c r="A8" s="408" t="s">
        <v>119</v>
      </c>
      <c r="B8" s="422">
        <f>SUM(B6:B7)</f>
        <v>0</v>
      </c>
      <c r="C8" s="423">
        <f t="shared" ref="C8:F8" si="0">SUM(C6:C7)</f>
        <v>0</v>
      </c>
      <c r="D8" s="423">
        <f t="shared" si="0"/>
        <v>0</v>
      </c>
      <c r="E8" s="423">
        <f t="shared" si="0"/>
        <v>0</v>
      </c>
      <c r="F8" s="424">
        <f t="shared" si="0"/>
        <v>0</v>
      </c>
      <c r="G8" s="425">
        <f>SUM(B8:F8)</f>
        <v>0</v>
      </c>
      <c r="H8" s="385"/>
      <c r="J8" s="426"/>
      <c r="K8" s="427" t="s">
        <v>145</v>
      </c>
      <c r="L8" s="428" t="s">
        <v>146</v>
      </c>
      <c r="M8" s="427" t="s">
        <v>147</v>
      </c>
      <c r="N8" s="428" t="s">
        <v>148</v>
      </c>
      <c r="O8" s="407"/>
      <c r="P8" s="407"/>
      <c r="Q8" s="429">
        <v>1.2</v>
      </c>
      <c r="R8" s="430">
        <f>(100/Q8)^2</f>
        <v>6944.4444444444462</v>
      </c>
    </row>
    <row r="9" spans="1:18" ht="42.75" customHeight="1" thickBot="1" x14ac:dyDescent="0.3">
      <c r="A9" s="408" t="s">
        <v>149</v>
      </c>
      <c r="B9" s="431" t="s">
        <v>150</v>
      </c>
      <c r="C9" s="432" t="s">
        <v>150</v>
      </c>
      <c r="D9" s="432" t="s">
        <v>150</v>
      </c>
      <c r="E9" s="432" t="s">
        <v>150</v>
      </c>
      <c r="F9" s="433" t="s">
        <v>150</v>
      </c>
      <c r="G9" s="434"/>
      <c r="H9" s="385"/>
      <c r="J9" s="426" t="s">
        <v>151</v>
      </c>
      <c r="K9" s="435">
        <v>0</v>
      </c>
      <c r="L9" s="436">
        <v>0</v>
      </c>
      <c r="M9" s="430">
        <f t="shared" ref="M9:M11" si="1">IF(AND(L9&gt;0,K9&gt;0),(100/K9)^2,0)</f>
        <v>0</v>
      </c>
      <c r="N9" s="430">
        <f>L9*M9</f>
        <v>0</v>
      </c>
      <c r="O9" s="407"/>
      <c r="P9" s="407"/>
      <c r="Q9" s="429">
        <v>1.4</v>
      </c>
      <c r="R9" s="430">
        <f t="shared" ref="R9:R17" si="2">(100/Q9)^2</f>
        <v>5102.0408163265311</v>
      </c>
    </row>
    <row r="10" spans="1:18" ht="63.75" customHeight="1" thickBot="1" x14ac:dyDescent="0.3">
      <c r="A10" s="408" t="s">
        <v>152</v>
      </c>
      <c r="B10" s="437"/>
      <c r="C10" s="438"/>
      <c r="D10" s="438"/>
      <c r="E10" s="438"/>
      <c r="F10" s="439"/>
      <c r="G10" s="440"/>
      <c r="H10" s="385"/>
      <c r="J10" s="426" t="s">
        <v>153</v>
      </c>
      <c r="K10" s="435">
        <v>0</v>
      </c>
      <c r="L10" s="436">
        <v>0</v>
      </c>
      <c r="M10" s="430">
        <f t="shared" si="1"/>
        <v>0</v>
      </c>
      <c r="N10" s="430">
        <f t="shared" ref="N10:N11" si="3">L10*M10</f>
        <v>0</v>
      </c>
      <c r="O10" s="407"/>
      <c r="P10" s="407"/>
      <c r="Q10" s="429">
        <v>1.5</v>
      </c>
      <c r="R10" s="430">
        <f t="shared" si="2"/>
        <v>4444.4444444444453</v>
      </c>
    </row>
    <row r="11" spans="1:18" ht="45.75" customHeight="1" thickBot="1" x14ac:dyDescent="0.3">
      <c r="A11" s="408" t="s">
        <v>145</v>
      </c>
      <c r="B11" s="441"/>
      <c r="C11" s="442"/>
      <c r="D11" s="442"/>
      <c r="E11" s="442"/>
      <c r="F11" s="443"/>
      <c r="G11" s="434"/>
      <c r="H11" s="385"/>
      <c r="J11" s="426" t="s">
        <v>154</v>
      </c>
      <c r="K11" s="435">
        <v>0</v>
      </c>
      <c r="L11" s="436">
        <v>0</v>
      </c>
      <c r="M11" s="430">
        <f t="shared" si="1"/>
        <v>0</v>
      </c>
      <c r="N11" s="430">
        <f t="shared" si="3"/>
        <v>0</v>
      </c>
      <c r="O11" s="407"/>
      <c r="P11" s="407"/>
      <c r="Q11" s="429">
        <v>1.7</v>
      </c>
      <c r="R11" s="430">
        <f t="shared" si="2"/>
        <v>3460.2076124567479</v>
      </c>
    </row>
    <row r="12" spans="1:18" ht="40.5" customHeight="1" thickBot="1" x14ac:dyDescent="0.3">
      <c r="A12" s="408" t="s">
        <v>155</v>
      </c>
      <c r="B12" s="444"/>
      <c r="C12" s="445"/>
      <c r="D12" s="445"/>
      <c r="E12" s="445"/>
      <c r="F12" s="446"/>
      <c r="G12" s="447" t="s">
        <v>120</v>
      </c>
      <c r="H12" s="385"/>
      <c r="J12" s="448" t="s">
        <v>117</v>
      </c>
      <c r="K12" s="449"/>
      <c r="L12" s="450">
        <f>SUM(L9:L11)</f>
        <v>0</v>
      </c>
      <c r="M12" s="449"/>
      <c r="N12" s="449">
        <f>SUM(N9:N11)</f>
        <v>0</v>
      </c>
      <c r="O12" s="407"/>
      <c r="P12" s="407"/>
      <c r="Q12" s="429">
        <v>1.8</v>
      </c>
      <c r="R12" s="430">
        <f t="shared" si="2"/>
        <v>3086.4197530864199</v>
      </c>
    </row>
    <row r="13" spans="1:18" ht="43.5" customHeight="1" thickTop="1" thickBot="1" x14ac:dyDescent="0.3">
      <c r="A13" s="408" t="s">
        <v>121</v>
      </c>
      <c r="B13" s="451"/>
      <c r="C13" s="452"/>
      <c r="D13" s="452"/>
      <c r="E13" s="452"/>
      <c r="F13" s="453"/>
      <c r="G13" s="454" t="s">
        <v>129</v>
      </c>
      <c r="H13" s="385"/>
      <c r="J13" s="455" t="s">
        <v>156</v>
      </c>
      <c r="K13" s="456">
        <f>IF(N13&gt;0,100/(N13^0.5),0)</f>
        <v>0</v>
      </c>
      <c r="L13" s="455"/>
      <c r="M13" s="455"/>
      <c r="N13" s="457">
        <f>IF(L12&gt;0,ROUND(N12/L12,0),0)</f>
        <v>0</v>
      </c>
      <c r="O13" s="407"/>
      <c r="P13" s="407"/>
      <c r="Q13" s="429">
        <v>2</v>
      </c>
      <c r="R13" s="430">
        <f t="shared" si="2"/>
        <v>2500</v>
      </c>
    </row>
    <row r="14" spans="1:18" ht="37.5" customHeight="1" thickBot="1" x14ac:dyDescent="0.3">
      <c r="A14" s="408" t="s">
        <v>122</v>
      </c>
      <c r="B14" s="458"/>
      <c r="C14" s="459"/>
      <c r="D14" s="459"/>
      <c r="E14" s="459"/>
      <c r="F14" s="460"/>
      <c r="G14" s="434"/>
      <c r="H14" s="385"/>
      <c r="J14" s="407"/>
      <c r="K14" s="406"/>
      <c r="L14" s="407"/>
      <c r="M14" s="406"/>
      <c r="N14" s="407"/>
      <c r="O14" s="407"/>
      <c r="P14" s="407"/>
      <c r="Q14" s="429">
        <v>2.5</v>
      </c>
      <c r="R14" s="430">
        <f t="shared" si="2"/>
        <v>1600</v>
      </c>
    </row>
    <row r="15" spans="1:18" ht="23.25" customHeight="1" x14ac:dyDescent="0.25">
      <c r="H15" s="385"/>
      <c r="J15" s="405" t="s">
        <v>157</v>
      </c>
      <c r="K15" s="406"/>
      <c r="L15" s="407"/>
      <c r="M15" s="406"/>
      <c r="N15" s="407"/>
      <c r="O15" s="407"/>
      <c r="P15" s="407"/>
      <c r="Q15" s="429">
        <v>3</v>
      </c>
      <c r="R15" s="430">
        <f t="shared" si="2"/>
        <v>1111.1111111111113</v>
      </c>
    </row>
    <row r="16" spans="1:18" ht="32.25" customHeight="1" thickBot="1" x14ac:dyDescent="0.3">
      <c r="H16" s="385"/>
      <c r="J16" s="426"/>
      <c r="K16" s="427" t="s">
        <v>145</v>
      </c>
      <c r="L16" s="428" t="s">
        <v>146</v>
      </c>
      <c r="M16" s="427" t="s">
        <v>147</v>
      </c>
      <c r="N16" s="428" t="s">
        <v>148</v>
      </c>
      <c r="O16" s="407"/>
      <c r="P16" s="407"/>
      <c r="Q16" s="429">
        <v>4</v>
      </c>
      <c r="R16" s="430">
        <f t="shared" si="2"/>
        <v>625</v>
      </c>
    </row>
    <row r="17" spans="1:21" ht="17.100000000000001" customHeight="1" x14ac:dyDescent="0.25">
      <c r="A17" s="461" t="s">
        <v>158</v>
      </c>
      <c r="B17" s="462"/>
      <c r="C17" s="462"/>
      <c r="D17" s="462"/>
      <c r="E17" s="462"/>
      <c r="F17" s="462"/>
      <c r="G17" s="463"/>
      <c r="H17" s="385"/>
      <c r="J17" s="426" t="s">
        <v>151</v>
      </c>
      <c r="K17" s="464"/>
      <c r="L17" s="436">
        <v>0</v>
      </c>
      <c r="M17" s="465">
        <v>0</v>
      </c>
      <c r="N17" s="430">
        <f>L17*M17</f>
        <v>0</v>
      </c>
      <c r="O17" s="405"/>
      <c r="P17" s="405"/>
      <c r="Q17" s="429">
        <v>5</v>
      </c>
      <c r="R17" s="430">
        <f t="shared" si="2"/>
        <v>400</v>
      </c>
    </row>
    <row r="18" spans="1:21" ht="17.100000000000001" customHeight="1" x14ac:dyDescent="0.25">
      <c r="A18" s="466"/>
      <c r="B18" s="383"/>
      <c r="C18" s="383"/>
      <c r="D18" s="383"/>
      <c r="E18" s="383"/>
      <c r="F18" s="383"/>
      <c r="G18" s="467"/>
      <c r="H18" s="385"/>
      <c r="J18" s="426" t="s">
        <v>153</v>
      </c>
      <c r="K18" s="464"/>
      <c r="L18" s="436">
        <v>0</v>
      </c>
      <c r="M18" s="465">
        <v>0</v>
      </c>
      <c r="N18" s="430">
        <f t="shared" ref="N18:N19" si="4">L18*M18</f>
        <v>0</v>
      </c>
      <c r="O18" s="407"/>
      <c r="P18" s="407"/>
      <c r="Q18" s="407"/>
      <c r="R18" s="407"/>
    </row>
    <row r="19" spans="1:21" ht="17.100000000000001" customHeight="1" x14ac:dyDescent="0.25">
      <c r="A19" s="466"/>
      <c r="B19" s="383"/>
      <c r="C19" s="383"/>
      <c r="D19" s="383"/>
      <c r="E19" s="383"/>
      <c r="F19" s="383"/>
      <c r="G19" s="467"/>
      <c r="H19" s="385"/>
      <c r="J19" s="426" t="s">
        <v>154</v>
      </c>
      <c r="K19" s="464"/>
      <c r="L19" s="436">
        <v>0</v>
      </c>
      <c r="M19" s="465">
        <v>0</v>
      </c>
      <c r="N19" s="430">
        <f t="shared" si="4"/>
        <v>0</v>
      </c>
      <c r="O19" s="407"/>
      <c r="P19" s="407"/>
      <c r="Q19" s="413" t="s">
        <v>159</v>
      </c>
      <c r="R19" s="414"/>
      <c r="S19" s="407"/>
      <c r="T19" s="406"/>
      <c r="U19" s="407"/>
    </row>
    <row r="20" spans="1:21" ht="17.100000000000001" customHeight="1" thickBot="1" x14ac:dyDescent="0.3">
      <c r="A20" s="466"/>
      <c r="B20" s="383"/>
      <c r="C20" s="383"/>
      <c r="D20" s="383"/>
      <c r="E20" s="383"/>
      <c r="F20" s="383"/>
      <c r="G20" s="467"/>
      <c r="H20" s="385"/>
      <c r="J20" s="448" t="s">
        <v>117</v>
      </c>
      <c r="K20" s="449"/>
      <c r="L20" s="450">
        <f>SUM(L17:L19)</f>
        <v>0</v>
      </c>
      <c r="M20" s="449"/>
      <c r="N20" s="449">
        <f>SUM(N17:N19)</f>
        <v>0</v>
      </c>
      <c r="O20" s="407"/>
      <c r="P20" s="407"/>
      <c r="Q20" s="499" t="s">
        <v>160</v>
      </c>
      <c r="R20" s="500"/>
      <c r="S20" s="468"/>
      <c r="T20" s="468"/>
      <c r="U20" s="468"/>
    </row>
    <row r="21" spans="1:21" ht="33.75" customHeight="1" thickTop="1" thickBot="1" x14ac:dyDescent="0.3">
      <c r="A21" s="466"/>
      <c r="B21" s="383"/>
      <c r="C21" s="383"/>
      <c r="D21" s="383"/>
      <c r="E21" s="383"/>
      <c r="F21" s="383"/>
      <c r="G21" s="467"/>
      <c r="H21" s="385"/>
      <c r="J21" s="455" t="s">
        <v>156</v>
      </c>
      <c r="K21" s="456">
        <f>IF(N21&gt;0,100/(N21^0.5),0)</f>
        <v>0</v>
      </c>
      <c r="L21" s="455"/>
      <c r="M21" s="455"/>
      <c r="N21" s="457">
        <f>IF(L20&gt;0,ROUND(N20/L20,0),0)</f>
        <v>0</v>
      </c>
      <c r="O21" s="405"/>
      <c r="P21" s="405"/>
      <c r="Q21" s="469" t="s">
        <v>161</v>
      </c>
      <c r="R21" s="435">
        <v>2</v>
      </c>
      <c r="S21" s="470"/>
      <c r="T21" s="471"/>
      <c r="U21" s="470"/>
    </row>
    <row r="22" spans="1:21" ht="30" customHeight="1" thickTop="1" x14ac:dyDescent="0.25">
      <c r="A22" s="466"/>
      <c r="B22" s="383"/>
      <c r="C22" s="383"/>
      <c r="D22" s="383"/>
      <c r="E22" s="383"/>
      <c r="F22" s="383"/>
      <c r="G22" s="467"/>
      <c r="H22" s="385"/>
      <c r="J22" s="407"/>
      <c r="K22" s="406"/>
      <c r="L22" s="407"/>
      <c r="M22" s="406"/>
      <c r="N22" s="407"/>
      <c r="O22" s="407"/>
      <c r="P22" s="407"/>
      <c r="Q22" s="469" t="s">
        <v>162</v>
      </c>
      <c r="R22" s="472">
        <f>ROUND((100/R21)^2,0)</f>
        <v>2500</v>
      </c>
      <c r="S22" s="470"/>
      <c r="T22" s="471"/>
      <c r="U22" s="470"/>
    </row>
    <row r="23" spans="1:21" ht="37.5" customHeight="1" x14ac:dyDescent="0.25">
      <c r="A23" s="466"/>
      <c r="B23" s="383"/>
      <c r="C23" s="383"/>
      <c r="D23" s="383"/>
      <c r="E23" s="383"/>
      <c r="F23" s="383"/>
      <c r="G23" s="467"/>
      <c r="H23" s="385"/>
      <c r="J23" s="501" t="s">
        <v>163</v>
      </c>
      <c r="K23" s="502"/>
      <c r="L23" s="502"/>
      <c r="M23" s="502"/>
      <c r="N23" s="502"/>
      <c r="O23" s="502"/>
      <c r="P23" s="388"/>
      <c r="Q23" s="407"/>
      <c r="R23" s="407"/>
    </row>
    <row r="24" spans="1:21" ht="71.25" customHeight="1" x14ac:dyDescent="0.25">
      <c r="A24" s="466"/>
      <c r="B24" s="383"/>
      <c r="C24" s="383"/>
      <c r="D24" s="383"/>
      <c r="E24" s="383"/>
      <c r="F24" s="383"/>
      <c r="G24" s="467"/>
      <c r="H24" s="385"/>
      <c r="J24" s="426"/>
      <c r="K24" s="427" t="s">
        <v>164</v>
      </c>
      <c r="L24" s="427" t="s">
        <v>165</v>
      </c>
      <c r="M24" s="428" t="s">
        <v>146</v>
      </c>
      <c r="N24" s="427" t="s">
        <v>147</v>
      </c>
      <c r="O24" s="428" t="s">
        <v>148</v>
      </c>
      <c r="P24" s="473"/>
      <c r="Q24" s="405"/>
      <c r="R24" s="405"/>
    </row>
    <row r="25" spans="1:21" ht="17.100000000000001" customHeight="1" x14ac:dyDescent="0.25">
      <c r="A25" s="466"/>
      <c r="B25" s="383"/>
      <c r="C25" s="383"/>
      <c r="D25" s="383"/>
      <c r="E25" s="383"/>
      <c r="F25" s="383"/>
      <c r="G25" s="467"/>
      <c r="H25" s="385"/>
      <c r="J25" s="426" t="s">
        <v>151</v>
      </c>
      <c r="K25" s="435">
        <v>0</v>
      </c>
      <c r="L25" s="435">
        <v>0</v>
      </c>
      <c r="M25" s="436">
        <v>0</v>
      </c>
      <c r="N25" s="430">
        <f>IF(AND(K25&gt;0,L25&gt;0,M25&gt;0),(100/K25)*(100/L25),0)</f>
        <v>0</v>
      </c>
      <c r="O25" s="430">
        <f>M25*N25</f>
        <v>0</v>
      </c>
      <c r="P25" s="406"/>
      <c r="Q25" s="407"/>
      <c r="R25" s="407"/>
    </row>
    <row r="26" spans="1:21" ht="17.100000000000001" customHeight="1" x14ac:dyDescent="0.25">
      <c r="A26" s="466"/>
      <c r="B26" s="383"/>
      <c r="C26" s="383"/>
      <c r="D26" s="383"/>
      <c r="E26" s="383"/>
      <c r="F26" s="383"/>
      <c r="G26" s="467"/>
      <c r="H26" s="385"/>
      <c r="J26" s="426" t="s">
        <v>153</v>
      </c>
      <c r="K26" s="435">
        <v>0</v>
      </c>
      <c r="L26" s="435">
        <v>0</v>
      </c>
      <c r="M26" s="436">
        <v>0</v>
      </c>
      <c r="N26" s="430">
        <f t="shared" ref="N26:N27" si="5">IF(AND(K26&gt;0,L26&gt;0,M26&gt;0),(100/K26)*(100/L26),0)</f>
        <v>0</v>
      </c>
      <c r="O26" s="430">
        <f t="shared" ref="O26:O27" si="6">M26*N26</f>
        <v>0</v>
      </c>
      <c r="P26" s="406"/>
      <c r="Q26" s="407"/>
      <c r="R26" s="407"/>
    </row>
    <row r="27" spans="1:21" ht="17.100000000000001" customHeight="1" x14ac:dyDescent="0.25">
      <c r="A27" s="466"/>
      <c r="B27" s="383"/>
      <c r="C27" s="383"/>
      <c r="D27" s="383"/>
      <c r="E27" s="383"/>
      <c r="F27" s="383"/>
      <c r="G27" s="467"/>
      <c r="H27" s="385"/>
      <c r="J27" s="426" t="s">
        <v>154</v>
      </c>
      <c r="K27" s="435">
        <v>0</v>
      </c>
      <c r="L27" s="435">
        <v>0</v>
      </c>
      <c r="M27" s="436">
        <v>0</v>
      </c>
      <c r="N27" s="430">
        <f t="shared" si="5"/>
        <v>0</v>
      </c>
      <c r="O27" s="430">
        <f t="shared" si="6"/>
        <v>0</v>
      </c>
      <c r="P27" s="406"/>
      <c r="Q27" s="407"/>
      <c r="R27" s="407"/>
    </row>
    <row r="28" spans="1:21" ht="16.5" customHeight="1" thickBot="1" x14ac:dyDescent="0.3">
      <c r="A28" s="466"/>
      <c r="B28" s="383"/>
      <c r="C28" s="383"/>
      <c r="D28" s="383"/>
      <c r="E28" s="383"/>
      <c r="F28" s="383"/>
      <c r="G28" s="467"/>
      <c r="H28" s="385"/>
      <c r="J28" s="448" t="s">
        <v>117</v>
      </c>
      <c r="K28" s="449"/>
      <c r="L28" s="449"/>
      <c r="M28" s="450">
        <f>SUM(M25:M27)</f>
        <v>0</v>
      </c>
      <c r="N28" s="449"/>
      <c r="O28" s="449">
        <f>SUM(O25:O27)</f>
        <v>0</v>
      </c>
      <c r="P28" s="474"/>
      <c r="Q28" s="407"/>
      <c r="R28" s="407"/>
    </row>
    <row r="29" spans="1:21" ht="33.75" customHeight="1" thickTop="1" thickBot="1" x14ac:dyDescent="0.3">
      <c r="A29" s="466"/>
      <c r="B29" s="383"/>
      <c r="C29" s="383"/>
      <c r="D29" s="383"/>
      <c r="E29" s="383"/>
      <c r="F29" s="383"/>
      <c r="G29" s="467"/>
      <c r="H29" s="385"/>
      <c r="J29" s="455" t="s">
        <v>156</v>
      </c>
      <c r="K29" s="456">
        <f>IF(O29&gt;0,100/(O29^0.5),0)</f>
        <v>0</v>
      </c>
      <c r="L29" s="456"/>
      <c r="M29" s="455"/>
      <c r="N29" s="455"/>
      <c r="O29" s="457">
        <f>IF(M28&gt;0,ROUND(O28/M28,0),0)</f>
        <v>0</v>
      </c>
      <c r="P29" s="474"/>
      <c r="Q29" s="407"/>
      <c r="R29" s="407"/>
    </row>
    <row r="30" spans="1:21" ht="20.25" customHeight="1" thickTop="1" thickBot="1" x14ac:dyDescent="0.3">
      <c r="A30" s="475"/>
      <c r="B30" s="476"/>
      <c r="C30" s="476"/>
      <c r="D30" s="476"/>
      <c r="E30" s="476"/>
      <c r="F30" s="476"/>
      <c r="G30" s="477"/>
      <c r="H30" s="385"/>
      <c r="Q30" s="470"/>
      <c r="R30" s="470"/>
    </row>
    <row r="31" spans="1:21" ht="17.100000000000001" customHeight="1" x14ac:dyDescent="0.25">
      <c r="Q31" s="470"/>
      <c r="R31" s="470"/>
    </row>
    <row r="32" spans="1:21" ht="17.100000000000001" customHeight="1" x14ac:dyDescent="0.25">
      <c r="Q32" s="470"/>
      <c r="R32" s="470"/>
    </row>
    <row r="33" spans="17:18" ht="17.100000000000001" customHeight="1" x14ac:dyDescent="0.25">
      <c r="Q33" s="470"/>
      <c r="R33" s="470"/>
    </row>
    <row r="34" spans="17:18" ht="17.100000000000001" customHeight="1" x14ac:dyDescent="0.25">
      <c r="Q34" s="470"/>
      <c r="R34" s="470"/>
    </row>
  </sheetData>
  <sheetProtection algorithmName="SHA-512" hashValue="+mHSAa2uQNEOEmAXLZ5w/mJSdps6TVoMIAzdXlEeXnEVoSSBqxUF8AZwaUpX+VCbR0uJTDwhBVsbFBvrIc4e4g==" saltValue="62UjBLknq/dxaJ29Btec1g==" spinCount="100000" sheet="1" objects="1" scenarios="1"/>
  <mergeCells count="5">
    <mergeCell ref="A2:G2"/>
    <mergeCell ref="J2:R2"/>
    <mergeCell ref="Q6:R6"/>
    <mergeCell ref="Q20:R20"/>
    <mergeCell ref="J23:O23"/>
  </mergeCells>
  <dataValidations count="2">
    <dataValidation type="list" allowBlank="1" showInputMessage="1" showErrorMessage="1" sqref="B9:F9" xr:uid="{05AB99F7-9D29-47BE-91AF-3C745699AD8C}">
      <formula1>"Select one, Uniform, Variable"</formula1>
    </dataValidation>
    <dataValidation type="list" allowBlank="1" showInputMessage="1" showErrorMessage="1" sqref="G13" xr:uid="{F75097CA-EC48-4472-BC7A-E30C09C0D4D4}">
      <formula1>"Select One, Circular, Square"</formula1>
    </dataValidation>
  </dataValidation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51"/>
  <sheetViews>
    <sheetView tabSelected="1" zoomScale="80" zoomScaleNormal="80" zoomScalePageLayoutView="80" workbookViewId="0">
      <selection activeCell="U21" sqref="U21"/>
    </sheetView>
  </sheetViews>
  <sheetFormatPr defaultColWidth="1" defaultRowHeight="12.75" x14ac:dyDescent="0.2"/>
  <cols>
    <col min="1" max="1" width="24.140625" customWidth="1"/>
    <col min="2" max="16" width="8.7109375" customWidth="1"/>
    <col min="17" max="18" width="8.7109375" style="4" customWidth="1"/>
    <col min="19" max="19" width="2.42578125" customWidth="1"/>
    <col min="20" max="20" width="6.7109375" customWidth="1"/>
    <col min="21" max="21" width="51.42578125" customWidth="1"/>
    <col min="22" max="22" width="2.42578125" customWidth="1"/>
    <col min="23" max="23" width="6.28515625" customWidth="1"/>
    <col min="24" max="24" width="6.5703125" customWidth="1"/>
    <col min="25" max="25" width="6.7109375" customWidth="1"/>
    <col min="26" max="26" width="1.7109375" customWidth="1"/>
    <col min="27" max="27" width="9.140625" customWidth="1"/>
    <col min="28" max="28" width="10" customWidth="1"/>
    <col min="29" max="29" width="12" customWidth="1"/>
    <col min="30" max="30" width="7.85546875" customWidth="1"/>
    <col min="31" max="31" width="46.7109375" customWidth="1"/>
    <col min="32" max="32" width="2.85546875" customWidth="1"/>
    <col min="33" max="38" width="5.7109375" customWidth="1"/>
    <col min="39" max="39" width="6.5703125" customWidth="1"/>
    <col min="40" max="40" width="2.85546875" customWidth="1"/>
    <col min="41" max="41" width="7.5703125" customWidth="1"/>
    <col min="42" max="51" width="5.7109375" customWidth="1"/>
    <col min="52" max="52" width="3.7109375" customWidth="1"/>
  </cols>
  <sheetData>
    <row r="1" spans="1:40" ht="16.5" thickBot="1" x14ac:dyDescent="0.3">
      <c r="A1" s="233" t="s">
        <v>15</v>
      </c>
      <c r="B1" s="234" t="s">
        <v>22</v>
      </c>
      <c r="C1" s="235"/>
      <c r="D1" s="235"/>
      <c r="E1" s="236"/>
      <c r="F1" s="237" t="s">
        <v>23</v>
      </c>
      <c r="G1" s="238"/>
      <c r="H1" s="238"/>
      <c r="I1" s="239"/>
      <c r="S1" s="4"/>
    </row>
    <row r="2" spans="1:40" s="2" customFormat="1" ht="15.75" x14ac:dyDescent="0.25">
      <c r="A2" s="240" t="s">
        <v>8</v>
      </c>
      <c r="B2" s="525" t="s">
        <v>109</v>
      </c>
      <c r="C2" s="526"/>
      <c r="D2" s="526"/>
      <c r="E2" s="526"/>
      <c r="F2" s="526"/>
      <c r="G2" s="526"/>
      <c r="H2" s="526"/>
      <c r="I2" s="527"/>
      <c r="J2" s="53"/>
      <c r="K2" s="503" t="s">
        <v>77</v>
      </c>
      <c r="L2" s="504"/>
      <c r="M2" s="515" t="s">
        <v>20</v>
      </c>
      <c r="N2" s="516"/>
      <c r="O2" s="516"/>
      <c r="P2" s="516"/>
      <c r="Q2" s="516"/>
      <c r="R2" s="517"/>
      <c r="U2" s="558" t="s">
        <v>84</v>
      </c>
      <c r="V2" s="559"/>
      <c r="W2" s="566">
        <v>0</v>
      </c>
      <c r="X2" s="517"/>
      <c r="AA2" s="241" t="s">
        <v>79</v>
      </c>
      <c r="AB2" s="242"/>
      <c r="AC2" s="242"/>
      <c r="AD2" s="242"/>
      <c r="AE2" s="243" t="e">
        <f>COUNTIF(Q13:Q35,"&gt;="&amp;W6&amp;"")/B7</f>
        <v>#DIV/0!</v>
      </c>
      <c r="AI2" s="10"/>
      <c r="AN2" s="1"/>
    </row>
    <row r="3" spans="1:40" s="2" customFormat="1" ht="15.75" x14ac:dyDescent="0.25">
      <c r="A3" s="244" t="s">
        <v>47</v>
      </c>
      <c r="B3" s="528" t="s">
        <v>110</v>
      </c>
      <c r="C3" s="529"/>
      <c r="D3" s="529"/>
      <c r="E3" s="529"/>
      <c r="F3" s="529"/>
      <c r="G3" s="529"/>
      <c r="H3" s="529"/>
      <c r="I3" s="530"/>
      <c r="J3" s="245"/>
      <c r="K3" s="505"/>
      <c r="L3" s="506"/>
      <c r="M3" s="518"/>
      <c r="N3" s="519"/>
      <c r="O3" s="519"/>
      <c r="P3" s="519"/>
      <c r="Q3" s="519"/>
      <c r="R3" s="520"/>
      <c r="U3" s="560" t="s">
        <v>82</v>
      </c>
      <c r="V3" s="561"/>
      <c r="W3" s="567" t="e">
        <f>(100/W2)^2</f>
        <v>#DIV/0!</v>
      </c>
      <c r="X3" s="568"/>
      <c r="AA3" s="246" t="s">
        <v>13</v>
      </c>
      <c r="AB3" s="247"/>
      <c r="AC3" s="247"/>
      <c r="AD3" s="248"/>
      <c r="AE3" s="249" t="e">
        <f>COUNTIF(Q13:Q35,"&gt;="&amp;W7&amp;"")/B7</f>
        <v>#DIV/0!</v>
      </c>
      <c r="AI3" s="10"/>
      <c r="AN3" s="1"/>
    </row>
    <row r="4" spans="1:40" s="2" customFormat="1" ht="15.75" x14ac:dyDescent="0.25">
      <c r="A4" s="244" t="s">
        <v>16</v>
      </c>
      <c r="B4" s="528" t="s">
        <v>166</v>
      </c>
      <c r="C4" s="531"/>
      <c r="D4" s="531"/>
      <c r="E4" s="531"/>
      <c r="F4" s="531"/>
      <c r="G4" s="531"/>
      <c r="H4" s="531"/>
      <c r="I4" s="532"/>
      <c r="J4" s="53"/>
      <c r="K4" s="507" t="s">
        <v>2</v>
      </c>
      <c r="L4" s="506"/>
      <c r="M4" s="518" t="s">
        <v>21</v>
      </c>
      <c r="N4" s="519"/>
      <c r="O4" s="519"/>
      <c r="P4" s="519"/>
      <c r="Q4" s="519"/>
      <c r="R4" s="520"/>
      <c r="U4" s="560" t="s">
        <v>50</v>
      </c>
      <c r="V4" s="561"/>
      <c r="W4" s="567" t="e">
        <f>W3*B6</f>
        <v>#DIV/0!</v>
      </c>
      <c r="X4" s="555"/>
      <c r="AA4" s="246" t="s">
        <v>14</v>
      </c>
      <c r="AB4" s="247"/>
      <c r="AC4" s="247"/>
      <c r="AD4" s="248"/>
      <c r="AE4" s="249" t="e">
        <f>COUNTIF(Q13:Q35,"&gt;="&amp;W8&amp;"")/B7</f>
        <v>#DIV/0!</v>
      </c>
      <c r="AI4" s="10"/>
      <c r="AN4" s="1"/>
    </row>
    <row r="5" spans="1:40" s="2" customFormat="1" ht="18.75" customHeight="1" thickBot="1" x14ac:dyDescent="0.3">
      <c r="A5" s="250" t="s">
        <v>17</v>
      </c>
      <c r="B5" s="533" t="s">
        <v>111</v>
      </c>
      <c r="C5" s="534"/>
      <c r="D5" s="534"/>
      <c r="E5" s="534"/>
      <c r="F5" s="534"/>
      <c r="G5" s="534"/>
      <c r="H5" s="534"/>
      <c r="I5" s="535"/>
      <c r="J5" s="53"/>
      <c r="K5" s="508"/>
      <c r="L5" s="509"/>
      <c r="M5" s="521"/>
      <c r="N5" s="522"/>
      <c r="O5" s="522"/>
      <c r="P5" s="522"/>
      <c r="Q5" s="522"/>
      <c r="R5" s="523"/>
      <c r="U5" s="562"/>
      <c r="V5" s="563"/>
      <c r="W5" s="569"/>
      <c r="X5" s="555"/>
      <c r="AA5" s="251" t="s">
        <v>123</v>
      </c>
      <c r="AB5" s="252"/>
      <c r="AC5" s="252"/>
      <c r="AD5" s="252"/>
      <c r="AE5" s="253" t="e">
        <f>Q37/W4</f>
        <v>#DIV/0!</v>
      </c>
      <c r="AN5" s="1"/>
    </row>
    <row r="6" spans="1:40" s="2" customFormat="1" ht="26.25" customHeight="1" thickBot="1" x14ac:dyDescent="0.3">
      <c r="A6" s="244" t="s">
        <v>85</v>
      </c>
      <c r="B6" s="361">
        <v>0</v>
      </c>
      <c r="C6" s="512" t="s">
        <v>99</v>
      </c>
      <c r="D6" s="513"/>
      <c r="E6" s="513"/>
      <c r="F6" s="513"/>
      <c r="G6" s="513"/>
      <c r="H6" s="513"/>
      <c r="I6" s="514"/>
      <c r="J6" s="254"/>
      <c r="K6" s="255"/>
      <c r="L6" s="1"/>
      <c r="M6" s="180"/>
      <c r="P6" s="1"/>
      <c r="Q6" s="1"/>
      <c r="R6" s="1"/>
      <c r="U6" s="560" t="s">
        <v>78</v>
      </c>
      <c r="V6" s="561"/>
      <c r="W6" s="570" t="e">
        <f>1.1*W7</f>
        <v>#DIV/0!</v>
      </c>
      <c r="X6" s="555"/>
      <c r="AA6" s="256"/>
      <c r="AN6" s="1"/>
    </row>
    <row r="7" spans="1:40" s="2" customFormat="1" ht="15.75" x14ac:dyDescent="0.25">
      <c r="A7" s="257" t="s">
        <v>3</v>
      </c>
      <c r="B7" s="533">
        <v>0</v>
      </c>
      <c r="C7" s="536"/>
      <c r="D7" s="536"/>
      <c r="E7" s="536"/>
      <c r="F7" s="536"/>
      <c r="G7" s="536"/>
      <c r="H7" s="536"/>
      <c r="I7" s="537"/>
      <c r="J7" s="254"/>
      <c r="K7" s="543" t="s">
        <v>61</v>
      </c>
      <c r="L7" s="544"/>
      <c r="M7" s="515"/>
      <c r="N7" s="516"/>
      <c r="O7" s="516"/>
      <c r="P7" s="516"/>
      <c r="Q7" s="516"/>
      <c r="R7" s="517"/>
      <c r="U7" s="560" t="s">
        <v>49</v>
      </c>
      <c r="V7" s="561"/>
      <c r="W7" s="554" t="e">
        <f>W3*B9</f>
        <v>#DIV/0!</v>
      </c>
      <c r="X7" s="555"/>
      <c r="AE7" s="258"/>
      <c r="AF7" s="258"/>
      <c r="AG7" s="258"/>
      <c r="AH7" s="258"/>
      <c r="AI7" s="258"/>
      <c r="AJ7" s="258"/>
    </row>
    <row r="8" spans="1:40" s="2" customFormat="1" ht="16.5" thickBot="1" x14ac:dyDescent="0.3">
      <c r="A8" s="257" t="s">
        <v>12</v>
      </c>
      <c r="B8" s="541">
        <v>0</v>
      </c>
      <c r="C8" s="542"/>
      <c r="D8" s="538" t="s">
        <v>58</v>
      </c>
      <c r="E8" s="539"/>
      <c r="F8" s="539"/>
      <c r="G8" s="540"/>
      <c r="H8" s="510">
        <v>0</v>
      </c>
      <c r="I8" s="511"/>
      <c r="J8" s="254"/>
      <c r="K8" s="545" t="s">
        <v>98</v>
      </c>
      <c r="L8" s="546"/>
      <c r="M8" s="524"/>
      <c r="N8" s="522"/>
      <c r="O8" s="522"/>
      <c r="P8" s="522"/>
      <c r="Q8" s="522"/>
      <c r="R8" s="523"/>
      <c r="U8" s="564" t="s">
        <v>48</v>
      </c>
      <c r="V8" s="565"/>
      <c r="W8" s="556" t="e">
        <f>0.9*W7</f>
        <v>#DIV/0!</v>
      </c>
      <c r="X8" s="557"/>
    </row>
    <row r="9" spans="1:40" s="2" customFormat="1" ht="16.5" thickBot="1" x14ac:dyDescent="0.3">
      <c r="A9" s="259" t="s">
        <v>11</v>
      </c>
      <c r="B9" s="260">
        <f>IF(B8&gt;0,PI()*B8*B8/10000,H8*H8/10000)</f>
        <v>0</v>
      </c>
      <c r="C9" s="261" t="s">
        <v>97</v>
      </c>
      <c r="D9" s="262"/>
      <c r="E9" s="262"/>
      <c r="F9" s="262"/>
      <c r="G9" s="262"/>
      <c r="H9" s="262"/>
      <c r="I9" s="263"/>
      <c r="J9" s="53"/>
      <c r="P9" s="1"/>
      <c r="Q9" s="1"/>
      <c r="R9" s="1"/>
      <c r="S9" s="1"/>
      <c r="U9" s="2" t="s">
        <v>83</v>
      </c>
      <c r="V9" s="14"/>
    </row>
    <row r="10" spans="1:40" s="2" customFormat="1" ht="16.5" thickBot="1" x14ac:dyDescent="0.3">
      <c r="A10" s="1"/>
      <c r="B10" s="14"/>
      <c r="Q10" s="1"/>
      <c r="R10" s="1"/>
      <c r="S10" s="1"/>
      <c r="T10" s="6"/>
      <c r="U10" s="6"/>
      <c r="V10" s="6"/>
      <c r="W10" s="6"/>
      <c r="X10" s="6"/>
      <c r="Y10" s="6"/>
      <c r="Z10" s="6"/>
      <c r="AA10" s="6"/>
      <c r="AB10" s="6"/>
      <c r="AC10" s="6"/>
      <c r="AD10" s="6"/>
      <c r="AI10" s="13"/>
    </row>
    <row r="11" spans="1:40" s="2" customFormat="1" ht="20.100000000000001" customHeight="1" thickBot="1" x14ac:dyDescent="0.3">
      <c r="A11" s="181"/>
      <c r="B11" s="264" t="s">
        <v>67</v>
      </c>
      <c r="C11" s="170"/>
      <c r="D11" s="186"/>
      <c r="E11" s="186"/>
      <c r="F11" s="170"/>
      <c r="G11" s="186"/>
      <c r="H11" s="186"/>
      <c r="I11" s="186"/>
      <c r="J11" s="186"/>
      <c r="K11" s="186"/>
      <c r="L11" s="186"/>
      <c r="M11" s="186"/>
      <c r="N11" s="186"/>
      <c r="O11" s="186"/>
      <c r="P11" s="186"/>
      <c r="Q11" s="227"/>
      <c r="R11" s="265"/>
      <c r="S11" s="1"/>
      <c r="T11" s="185" t="s">
        <v>95</v>
      </c>
      <c r="U11" s="266"/>
      <c r="V11" s="6"/>
      <c r="W11" s="226" t="s">
        <v>19</v>
      </c>
      <c r="X11" s="267"/>
      <c r="Y11" s="171"/>
      <c r="AA11" s="226" t="s">
        <v>18</v>
      </c>
      <c r="AB11" s="227"/>
      <c r="AC11" s="53"/>
      <c r="AD11" s="226" t="s">
        <v>4</v>
      </c>
      <c r="AE11" s="171"/>
      <c r="AF11" s="1"/>
    </row>
    <row r="12" spans="1:40" ht="104.25" customHeight="1" x14ac:dyDescent="0.2">
      <c r="A12" s="268" t="s">
        <v>0</v>
      </c>
      <c r="B12" s="223" t="s">
        <v>167</v>
      </c>
      <c r="C12" s="223" t="s">
        <v>168</v>
      </c>
      <c r="D12" s="223" t="s">
        <v>170</v>
      </c>
      <c r="E12" s="223" t="s">
        <v>169</v>
      </c>
      <c r="F12" s="223" t="s">
        <v>169</v>
      </c>
      <c r="G12" s="223" t="s">
        <v>169</v>
      </c>
      <c r="H12" s="223" t="s">
        <v>169</v>
      </c>
      <c r="I12" s="223" t="s">
        <v>169</v>
      </c>
      <c r="J12" s="223" t="s">
        <v>169</v>
      </c>
      <c r="K12" s="223" t="s">
        <v>169</v>
      </c>
      <c r="L12" s="223" t="s">
        <v>169</v>
      </c>
      <c r="M12" s="223" t="s">
        <v>169</v>
      </c>
      <c r="N12" s="223" t="s">
        <v>169</v>
      </c>
      <c r="O12" s="223" t="s">
        <v>169</v>
      </c>
      <c r="P12" s="223" t="s">
        <v>169</v>
      </c>
      <c r="Q12" s="269" t="s">
        <v>6</v>
      </c>
      <c r="R12" s="270" t="s">
        <v>51</v>
      </c>
      <c r="S12" s="271"/>
      <c r="T12" s="272" t="s">
        <v>7</v>
      </c>
      <c r="U12" s="273" t="s">
        <v>94</v>
      </c>
      <c r="W12" s="274" t="s">
        <v>52</v>
      </c>
      <c r="X12" s="275" t="s">
        <v>53</v>
      </c>
      <c r="Y12" s="276" t="s">
        <v>73</v>
      </c>
      <c r="Z12" s="271"/>
      <c r="AA12" s="277" t="s">
        <v>54</v>
      </c>
      <c r="AB12" s="278" t="s">
        <v>55</v>
      </c>
      <c r="AD12" s="276" t="s">
        <v>59</v>
      </c>
      <c r="AE12" s="279" t="s">
        <v>91</v>
      </c>
    </row>
    <row r="13" spans="1:40" s="287" customFormat="1" ht="20.100000000000001" customHeight="1" x14ac:dyDescent="0.2">
      <c r="A13" s="280">
        <v>1</v>
      </c>
      <c r="B13" s="281">
        <f>Plot1!B$70</f>
        <v>0</v>
      </c>
      <c r="C13" s="281">
        <f>Plot1!C$70</f>
        <v>0</v>
      </c>
      <c r="D13" s="281">
        <f>Plot1!D$70</f>
        <v>0</v>
      </c>
      <c r="E13" s="281">
        <f>Plot1!E$70</f>
        <v>0</v>
      </c>
      <c r="F13" s="281">
        <f>Plot1!F$70</f>
        <v>0</v>
      </c>
      <c r="G13" s="281">
        <f>Plot1!G$70</f>
        <v>0</v>
      </c>
      <c r="H13" s="281">
        <f>Plot1!H$70</f>
        <v>0</v>
      </c>
      <c r="I13" s="281">
        <f>Plot1!I$70</f>
        <v>0</v>
      </c>
      <c r="J13" s="281">
        <f>Plot1!J$70</f>
        <v>0</v>
      </c>
      <c r="K13" s="281">
        <f>Plot1!K$70</f>
        <v>0</v>
      </c>
      <c r="L13" s="281">
        <f>Plot1!L$70</f>
        <v>0</v>
      </c>
      <c r="M13" s="281">
        <f>Plot1!M$70</f>
        <v>0</v>
      </c>
      <c r="N13" s="281">
        <f>Plot1!N$70</f>
        <v>0</v>
      </c>
      <c r="O13" s="281">
        <f>Plot1!O$70</f>
        <v>0</v>
      </c>
      <c r="P13" s="281"/>
      <c r="Q13" s="282">
        <f t="shared" ref="Q13:Q35" si="0">SUM(B13:P13)</f>
        <v>0</v>
      </c>
      <c r="R13" s="283">
        <f>Plot1!Q$70</f>
        <v>0</v>
      </c>
      <c r="S13" s="284"/>
      <c r="T13" s="285">
        <f>Plot1!$E$73</f>
        <v>0</v>
      </c>
      <c r="U13" s="286">
        <f>Plot1!O$73</f>
        <v>0</v>
      </c>
      <c r="W13" s="281">
        <f>Plot1!S$70</f>
        <v>0</v>
      </c>
      <c r="X13" s="281">
        <f>Plot1!T$70</f>
        <v>0</v>
      </c>
      <c r="Y13" s="288">
        <f>Plot1!E$75</f>
        <v>0</v>
      </c>
      <c r="Z13" s="289"/>
      <c r="AA13" s="281">
        <f>Plot1!U$70</f>
        <v>0</v>
      </c>
      <c r="AB13" s="281">
        <f>Plot1!V$70</f>
        <v>0</v>
      </c>
      <c r="AD13" s="281">
        <f>Plot1!X$70</f>
        <v>0</v>
      </c>
      <c r="AE13" s="290">
        <f>Plot1!O$75</f>
        <v>0</v>
      </c>
    </row>
    <row r="14" spans="1:40" s="287" customFormat="1" ht="20.100000000000001" customHeight="1" x14ac:dyDescent="0.2">
      <c r="A14" s="280">
        <v>2</v>
      </c>
      <c r="B14" s="281">
        <f>Plot2!B$70</f>
        <v>0</v>
      </c>
      <c r="C14" s="281">
        <f>Plot2!C$70</f>
        <v>0</v>
      </c>
      <c r="D14" s="281">
        <f>Plot2!D$70</f>
        <v>0</v>
      </c>
      <c r="E14" s="281">
        <f>Plot2!E$70</f>
        <v>0</v>
      </c>
      <c r="F14" s="281">
        <f>Plot2!F$70</f>
        <v>0</v>
      </c>
      <c r="G14" s="281">
        <f>Plot2!G$70</f>
        <v>0</v>
      </c>
      <c r="H14" s="281">
        <f>Plot2!H$70</f>
        <v>0</v>
      </c>
      <c r="I14" s="281">
        <f>Plot2!I$70</f>
        <v>0</v>
      </c>
      <c r="J14" s="281">
        <f>Plot2!J$70</f>
        <v>0</v>
      </c>
      <c r="K14" s="281">
        <f>Plot2!K$70</f>
        <v>0</v>
      </c>
      <c r="L14" s="281">
        <f>Plot2!L$70</f>
        <v>0</v>
      </c>
      <c r="M14" s="281">
        <f>Plot2!M$70</f>
        <v>0</v>
      </c>
      <c r="N14" s="281">
        <f>Plot2!N$70</f>
        <v>0</v>
      </c>
      <c r="O14" s="281">
        <f>Plot2!O$70</f>
        <v>0</v>
      </c>
      <c r="P14" s="281"/>
      <c r="Q14" s="282">
        <f t="shared" si="0"/>
        <v>0</v>
      </c>
      <c r="R14" s="283">
        <f>Plot2!Q$70</f>
        <v>0</v>
      </c>
      <c r="S14" s="284"/>
      <c r="T14" s="285">
        <f>Plot2!$E$73</f>
        <v>0</v>
      </c>
      <c r="U14" s="286">
        <f>Plot2!O$73</f>
        <v>0</v>
      </c>
      <c r="W14" s="281">
        <f>Plot2!S$70</f>
        <v>0</v>
      </c>
      <c r="X14" s="281">
        <f>Plot2!T$70</f>
        <v>0</v>
      </c>
      <c r="Y14" s="288">
        <f>Plot2!E$75</f>
        <v>0</v>
      </c>
      <c r="Z14" s="289"/>
      <c r="AA14" s="281">
        <f>Plot2!U$70</f>
        <v>0</v>
      </c>
      <c r="AB14" s="281">
        <f>Plot2!V$70</f>
        <v>0</v>
      </c>
      <c r="AD14" s="281">
        <f>Plot2!X$70</f>
        <v>0</v>
      </c>
      <c r="AE14" s="290">
        <f>Plot2!O$75</f>
        <v>0</v>
      </c>
    </row>
    <row r="15" spans="1:40" s="287" customFormat="1" ht="20.100000000000001" customHeight="1" x14ac:dyDescent="0.2">
      <c r="A15" s="280">
        <v>3</v>
      </c>
      <c r="B15" s="281">
        <f>Plot3!B$70</f>
        <v>0</v>
      </c>
      <c r="C15" s="281">
        <f>Plot3!C$70</f>
        <v>0</v>
      </c>
      <c r="D15" s="281">
        <f>Plot3!D$70</f>
        <v>0</v>
      </c>
      <c r="E15" s="281">
        <f>Plot3!E$70</f>
        <v>0</v>
      </c>
      <c r="F15" s="281">
        <f>Plot3!F$70</f>
        <v>0</v>
      </c>
      <c r="G15" s="281">
        <f>Plot3!G$70</f>
        <v>0</v>
      </c>
      <c r="H15" s="281">
        <f>Plot3!H$70</f>
        <v>0</v>
      </c>
      <c r="I15" s="281">
        <f>Plot3!I$70</f>
        <v>0</v>
      </c>
      <c r="J15" s="281">
        <f>Plot3!J$70</f>
        <v>0</v>
      </c>
      <c r="K15" s="281">
        <f>Plot3!K$70</f>
        <v>0</v>
      </c>
      <c r="L15" s="281">
        <f>Plot3!L$70</f>
        <v>0</v>
      </c>
      <c r="M15" s="281">
        <f>Plot3!M$70</f>
        <v>0</v>
      </c>
      <c r="N15" s="281">
        <f>Plot3!N$70</f>
        <v>0</v>
      </c>
      <c r="O15" s="281">
        <f>Plot3!O$70</f>
        <v>0</v>
      </c>
      <c r="P15" s="281"/>
      <c r="Q15" s="282">
        <f t="shared" si="0"/>
        <v>0</v>
      </c>
      <c r="R15" s="283">
        <f>Plot3!Q$70</f>
        <v>0</v>
      </c>
      <c r="S15" s="284"/>
      <c r="T15" s="285">
        <f>Plot3!$E$73</f>
        <v>0</v>
      </c>
      <c r="U15" s="286">
        <f>Plot3!O$73</f>
        <v>0</v>
      </c>
      <c r="W15" s="281">
        <f>Plot3!S$70</f>
        <v>0</v>
      </c>
      <c r="X15" s="281">
        <f>Plot3!T$70</f>
        <v>0</v>
      </c>
      <c r="Y15" s="288">
        <f>Plot3!E$75</f>
        <v>0</v>
      </c>
      <c r="Z15" s="289"/>
      <c r="AA15" s="281">
        <f>Plot3!U$70</f>
        <v>0</v>
      </c>
      <c r="AB15" s="281">
        <f>Plot3!V$70</f>
        <v>0</v>
      </c>
      <c r="AD15" s="281">
        <f>Plot3!X$70</f>
        <v>0</v>
      </c>
      <c r="AE15" s="290">
        <f>Plot3!O$75</f>
        <v>0</v>
      </c>
    </row>
    <row r="16" spans="1:40" s="287" customFormat="1" ht="20.100000000000001" customHeight="1" x14ac:dyDescent="0.2">
      <c r="A16" s="280">
        <v>4</v>
      </c>
      <c r="B16" s="281">
        <f>Plot4!B$70</f>
        <v>0</v>
      </c>
      <c r="C16" s="281">
        <f>Plot4!C$70</f>
        <v>0</v>
      </c>
      <c r="D16" s="281">
        <f>Plot4!D$70</f>
        <v>0</v>
      </c>
      <c r="E16" s="281">
        <f>Plot4!E$70</f>
        <v>0</v>
      </c>
      <c r="F16" s="281">
        <f>Plot4!F$70</f>
        <v>0</v>
      </c>
      <c r="G16" s="281">
        <f>Plot4!G$70</f>
        <v>0</v>
      </c>
      <c r="H16" s="281">
        <f>Plot4!H$70</f>
        <v>0</v>
      </c>
      <c r="I16" s="281">
        <f>Plot4!I$70</f>
        <v>0</v>
      </c>
      <c r="J16" s="281">
        <f>Plot4!J$70</f>
        <v>0</v>
      </c>
      <c r="K16" s="281">
        <f>Plot4!K$70</f>
        <v>0</v>
      </c>
      <c r="L16" s="281">
        <f>Plot4!L$70</f>
        <v>0</v>
      </c>
      <c r="M16" s="281">
        <f>Plot4!M$70</f>
        <v>0</v>
      </c>
      <c r="N16" s="281">
        <f>Plot4!N$70</f>
        <v>0</v>
      </c>
      <c r="O16" s="281">
        <f>Plot4!O$70</f>
        <v>0</v>
      </c>
      <c r="P16" s="281"/>
      <c r="Q16" s="282">
        <f t="shared" si="0"/>
        <v>0</v>
      </c>
      <c r="R16" s="283">
        <f>Plot4!Q$70</f>
        <v>0</v>
      </c>
      <c r="S16" s="284"/>
      <c r="T16" s="285">
        <f>Plot4!$E$73</f>
        <v>0</v>
      </c>
      <c r="U16" s="286">
        <f>Plot4!O$73</f>
        <v>0</v>
      </c>
      <c r="W16" s="281">
        <f>Plot4!S$70</f>
        <v>0</v>
      </c>
      <c r="X16" s="281">
        <f>Plot4!T$70</f>
        <v>0</v>
      </c>
      <c r="Y16" s="288">
        <f>Plot4!E$75</f>
        <v>0</v>
      </c>
      <c r="Z16" s="289"/>
      <c r="AA16" s="281">
        <f>Plot4!U$70</f>
        <v>0</v>
      </c>
      <c r="AB16" s="281">
        <f>Plot4!V$70</f>
        <v>0</v>
      </c>
      <c r="AD16" s="281">
        <f>Plot4!X$70</f>
        <v>0</v>
      </c>
      <c r="AE16" s="290">
        <f>Plot4!O$75</f>
        <v>0</v>
      </c>
    </row>
    <row r="17" spans="1:32" s="287" customFormat="1" ht="20.100000000000001" customHeight="1" x14ac:dyDescent="0.2">
      <c r="A17" s="280">
        <v>5</v>
      </c>
      <c r="B17" s="281">
        <f>Plot5!B$70</f>
        <v>0</v>
      </c>
      <c r="C17" s="281">
        <f>Plot5!C$70</f>
        <v>0</v>
      </c>
      <c r="D17" s="281">
        <f>Plot5!D$70</f>
        <v>0</v>
      </c>
      <c r="E17" s="281">
        <f>Plot5!E$70</f>
        <v>0</v>
      </c>
      <c r="F17" s="281">
        <f>Plot5!F$70</f>
        <v>0</v>
      </c>
      <c r="G17" s="281">
        <f>Plot5!G$70</f>
        <v>0</v>
      </c>
      <c r="H17" s="281">
        <f>Plot5!H$70</f>
        <v>0</v>
      </c>
      <c r="I17" s="281">
        <f>Plot5!I$70</f>
        <v>0</v>
      </c>
      <c r="J17" s="281">
        <f>Plot5!J$70</f>
        <v>0</v>
      </c>
      <c r="K17" s="281">
        <f>Plot5!K$70</f>
        <v>0</v>
      </c>
      <c r="L17" s="281">
        <f>Plot5!L$70</f>
        <v>0</v>
      </c>
      <c r="M17" s="281">
        <f>Plot5!M$70</f>
        <v>0</v>
      </c>
      <c r="N17" s="281">
        <f>Plot5!N$70</f>
        <v>0</v>
      </c>
      <c r="O17" s="281">
        <f>Plot5!O$70</f>
        <v>0</v>
      </c>
      <c r="P17" s="281"/>
      <c r="Q17" s="282">
        <f t="shared" si="0"/>
        <v>0</v>
      </c>
      <c r="R17" s="283">
        <f>Plot5!Q$70</f>
        <v>0</v>
      </c>
      <c r="S17" s="284"/>
      <c r="T17" s="285">
        <f>Plot5!$E$73</f>
        <v>0</v>
      </c>
      <c r="U17" s="286">
        <f>Plot5!O$73</f>
        <v>0</v>
      </c>
      <c r="W17" s="281">
        <f>Plot5!S$70</f>
        <v>0</v>
      </c>
      <c r="X17" s="281">
        <f>Plot5!T$70</f>
        <v>0</v>
      </c>
      <c r="Y17" s="288">
        <f>Plot5!E$75</f>
        <v>0</v>
      </c>
      <c r="Z17" s="289"/>
      <c r="AA17" s="281">
        <f>Plot5!U$70</f>
        <v>0</v>
      </c>
      <c r="AB17" s="281">
        <f>Plot5!V$70</f>
        <v>0</v>
      </c>
      <c r="AD17" s="281">
        <f>Plot5!X$70</f>
        <v>0</v>
      </c>
      <c r="AE17" s="290">
        <f>Plot5!O$75</f>
        <v>0</v>
      </c>
    </row>
    <row r="18" spans="1:32" s="291" customFormat="1" ht="20.100000000000001" customHeight="1" x14ac:dyDescent="0.2">
      <c r="A18" s="280">
        <v>6</v>
      </c>
      <c r="B18" s="281">
        <f>Plot6!B$70</f>
        <v>0</v>
      </c>
      <c r="C18" s="281">
        <f>Plot6!C$70</f>
        <v>0</v>
      </c>
      <c r="D18" s="281">
        <f>Plot6!D$70</f>
        <v>0</v>
      </c>
      <c r="E18" s="281">
        <f>Plot6!E$70</f>
        <v>0</v>
      </c>
      <c r="F18" s="281">
        <f>Plot6!F$70</f>
        <v>0</v>
      </c>
      <c r="G18" s="281">
        <f>Plot6!G$70</f>
        <v>0</v>
      </c>
      <c r="H18" s="281">
        <f>Plot6!H$70</f>
        <v>0</v>
      </c>
      <c r="I18" s="281">
        <f>Plot6!I$70</f>
        <v>0</v>
      </c>
      <c r="J18" s="281">
        <f>Plot6!J$70</f>
        <v>0</v>
      </c>
      <c r="K18" s="281">
        <f>Plot6!K$70</f>
        <v>0</v>
      </c>
      <c r="L18" s="281">
        <f>Plot6!L$70</f>
        <v>0</v>
      </c>
      <c r="M18" s="281">
        <f>Plot6!M$70</f>
        <v>0</v>
      </c>
      <c r="N18" s="281">
        <f>Plot6!N$70</f>
        <v>0</v>
      </c>
      <c r="O18" s="281">
        <f>Plot6!O$70</f>
        <v>0</v>
      </c>
      <c r="P18" s="281"/>
      <c r="Q18" s="282">
        <f t="shared" si="0"/>
        <v>0</v>
      </c>
      <c r="R18" s="283">
        <f>Plot6!Q$70</f>
        <v>0</v>
      </c>
      <c r="S18" s="284"/>
      <c r="T18" s="285">
        <f>Plot6!$E$73</f>
        <v>0</v>
      </c>
      <c r="U18" s="286">
        <f>Plot6!O$73</f>
        <v>0</v>
      </c>
      <c r="W18" s="281">
        <f>Plot6!S$70</f>
        <v>0</v>
      </c>
      <c r="X18" s="281">
        <f>Plot6!T$70</f>
        <v>0</v>
      </c>
      <c r="Y18" s="288">
        <f>Plot6!E$75</f>
        <v>0</v>
      </c>
      <c r="Z18" s="289"/>
      <c r="AA18" s="281">
        <f>Plot6!U$70</f>
        <v>0</v>
      </c>
      <c r="AB18" s="281">
        <f>Plot6!V$70</f>
        <v>0</v>
      </c>
      <c r="AD18" s="281">
        <f>Plot6!X$70</f>
        <v>0</v>
      </c>
      <c r="AE18" s="290">
        <f>Plot6!O$75</f>
        <v>0</v>
      </c>
      <c r="AF18" s="292"/>
    </row>
    <row r="19" spans="1:32" s="291" customFormat="1" ht="20.100000000000001" customHeight="1" x14ac:dyDescent="0.2">
      <c r="A19" s="280">
        <v>7</v>
      </c>
      <c r="B19" s="281">
        <f>Plot7!B$70</f>
        <v>0</v>
      </c>
      <c r="C19" s="281">
        <f>Plot7!C$70</f>
        <v>0</v>
      </c>
      <c r="D19" s="281">
        <f>Plot7!D$70</f>
        <v>0</v>
      </c>
      <c r="E19" s="281">
        <f>Plot7!E$70</f>
        <v>0</v>
      </c>
      <c r="F19" s="281">
        <f>Plot7!F$70</f>
        <v>0</v>
      </c>
      <c r="G19" s="281">
        <f>Plot7!G$70</f>
        <v>0</v>
      </c>
      <c r="H19" s="281">
        <f>Plot7!H$70</f>
        <v>0</v>
      </c>
      <c r="I19" s="281">
        <f>Plot7!I$70</f>
        <v>0</v>
      </c>
      <c r="J19" s="281">
        <f>Plot7!J$70</f>
        <v>0</v>
      </c>
      <c r="K19" s="281">
        <f>Plot7!K$70</f>
        <v>0</v>
      </c>
      <c r="L19" s="281">
        <f>Plot7!L$70</f>
        <v>0</v>
      </c>
      <c r="M19" s="281">
        <f>Plot7!M$70</f>
        <v>0</v>
      </c>
      <c r="N19" s="281">
        <f>Plot7!N$70</f>
        <v>0</v>
      </c>
      <c r="O19" s="281">
        <f>Plot7!O$70</f>
        <v>0</v>
      </c>
      <c r="P19" s="281"/>
      <c r="Q19" s="282">
        <f t="shared" si="0"/>
        <v>0</v>
      </c>
      <c r="R19" s="283">
        <f>Plot7!Q$70</f>
        <v>0</v>
      </c>
      <c r="S19" s="284"/>
      <c r="T19" s="285">
        <f>Plot7!$E$73</f>
        <v>0</v>
      </c>
      <c r="U19" s="286">
        <f>Plot7!O$73</f>
        <v>0</v>
      </c>
      <c r="W19" s="281">
        <f>Plot7!S$70</f>
        <v>0</v>
      </c>
      <c r="X19" s="281">
        <f>Plot7!T$70</f>
        <v>0</v>
      </c>
      <c r="Y19" s="288">
        <f>Plot7!E$75</f>
        <v>0</v>
      </c>
      <c r="Z19" s="289"/>
      <c r="AA19" s="281">
        <f>Plot7!U$70</f>
        <v>0</v>
      </c>
      <c r="AB19" s="281">
        <f>Plot7!V$70</f>
        <v>0</v>
      </c>
      <c r="AD19" s="281">
        <f>Plot7!X$70</f>
        <v>0</v>
      </c>
      <c r="AE19" s="290">
        <f>Plot7!O$75</f>
        <v>0</v>
      </c>
      <c r="AF19" s="292"/>
    </row>
    <row r="20" spans="1:32" s="291" customFormat="1" ht="20.100000000000001" customHeight="1" x14ac:dyDescent="0.2">
      <c r="A20" s="280">
        <v>8</v>
      </c>
      <c r="B20" s="281">
        <f>Plot8!B$70</f>
        <v>0</v>
      </c>
      <c r="C20" s="281">
        <f>Plot8!C$70</f>
        <v>0</v>
      </c>
      <c r="D20" s="281">
        <f>Plot8!D$70</f>
        <v>0</v>
      </c>
      <c r="E20" s="281">
        <f>Plot8!E$70</f>
        <v>0</v>
      </c>
      <c r="F20" s="281">
        <f>Plot8!F$70</f>
        <v>0</v>
      </c>
      <c r="G20" s="281">
        <f>Plot8!G$70</f>
        <v>0</v>
      </c>
      <c r="H20" s="281">
        <f>Plot8!H$70</f>
        <v>0</v>
      </c>
      <c r="I20" s="281">
        <f>Plot8!I$70</f>
        <v>0</v>
      </c>
      <c r="J20" s="281">
        <f>Plot8!J$70</f>
        <v>0</v>
      </c>
      <c r="K20" s="281">
        <f>Plot8!K$70</f>
        <v>0</v>
      </c>
      <c r="L20" s="281">
        <f>Plot8!L$70</f>
        <v>0</v>
      </c>
      <c r="M20" s="281">
        <f>Plot8!M$70</f>
        <v>0</v>
      </c>
      <c r="N20" s="281">
        <f>Plot8!N$70</f>
        <v>0</v>
      </c>
      <c r="O20" s="281">
        <f>Plot8!O$70</f>
        <v>0</v>
      </c>
      <c r="P20" s="281"/>
      <c r="Q20" s="282">
        <f t="shared" si="0"/>
        <v>0</v>
      </c>
      <c r="R20" s="283">
        <f>Plot8!Q$70</f>
        <v>0</v>
      </c>
      <c r="S20" s="284"/>
      <c r="T20" s="285">
        <f>Plot8!$E$73</f>
        <v>0</v>
      </c>
      <c r="U20" s="286">
        <f>Plot8!O$73</f>
        <v>0</v>
      </c>
      <c r="W20" s="281">
        <f>Plot8!S$70</f>
        <v>0</v>
      </c>
      <c r="X20" s="281">
        <f>Plot8!T$70</f>
        <v>0</v>
      </c>
      <c r="Y20" s="288">
        <f>Plot8!E$75</f>
        <v>0</v>
      </c>
      <c r="Z20" s="293"/>
      <c r="AA20" s="281">
        <f>Plot8!U$70</f>
        <v>0</v>
      </c>
      <c r="AB20" s="281">
        <f>Plot8!V$70</f>
        <v>0</v>
      </c>
      <c r="AD20" s="281">
        <f>Plot8!X$70</f>
        <v>0</v>
      </c>
      <c r="AE20" s="290">
        <f>Plot8!O$75</f>
        <v>0</v>
      </c>
      <c r="AF20" s="292"/>
    </row>
    <row r="21" spans="1:32" s="291" customFormat="1" ht="20.100000000000001" customHeight="1" x14ac:dyDescent="0.2">
      <c r="A21" s="280">
        <v>9</v>
      </c>
      <c r="B21" s="281">
        <f>Plot9!B$70</f>
        <v>0</v>
      </c>
      <c r="C21" s="281">
        <f>Plot9!C$70</f>
        <v>0</v>
      </c>
      <c r="D21" s="281">
        <f>Plot9!D$70</f>
        <v>0</v>
      </c>
      <c r="E21" s="281">
        <f>Plot9!E$70</f>
        <v>0</v>
      </c>
      <c r="F21" s="281">
        <f>Plot9!F$70</f>
        <v>0</v>
      </c>
      <c r="G21" s="281">
        <f>Plot9!G$70</f>
        <v>0</v>
      </c>
      <c r="H21" s="281">
        <f>Plot9!H$70</f>
        <v>0</v>
      </c>
      <c r="I21" s="281">
        <f>Plot9!I$70</f>
        <v>0</v>
      </c>
      <c r="J21" s="281">
        <f>Plot9!J$70</f>
        <v>0</v>
      </c>
      <c r="K21" s="281">
        <f>Plot9!K$70</f>
        <v>0</v>
      </c>
      <c r="L21" s="281">
        <f>Plot9!L$70</f>
        <v>0</v>
      </c>
      <c r="M21" s="281">
        <f>Plot9!M$70</f>
        <v>0</v>
      </c>
      <c r="N21" s="281">
        <f>Plot9!N$70</f>
        <v>0</v>
      </c>
      <c r="O21" s="281">
        <f>Plot9!O$70</f>
        <v>0</v>
      </c>
      <c r="P21" s="281"/>
      <c r="Q21" s="282">
        <f t="shared" si="0"/>
        <v>0</v>
      </c>
      <c r="R21" s="283">
        <f>Plot9!Q$70</f>
        <v>0</v>
      </c>
      <c r="S21" s="284"/>
      <c r="T21" s="285">
        <f>Plot9!$E$73</f>
        <v>0</v>
      </c>
      <c r="U21" s="286">
        <f>Plot9!O$73</f>
        <v>0</v>
      </c>
      <c r="W21" s="281">
        <f>Plot9!S$70</f>
        <v>0</v>
      </c>
      <c r="X21" s="281">
        <f>Plot9!T$70</f>
        <v>0</v>
      </c>
      <c r="Y21" s="288">
        <f>Plot9!E$75</f>
        <v>0</v>
      </c>
      <c r="Z21" s="289"/>
      <c r="AA21" s="281">
        <f>Plot9!U$70</f>
        <v>0</v>
      </c>
      <c r="AB21" s="281">
        <f>Plot9!V$70</f>
        <v>0</v>
      </c>
      <c r="AD21" s="281">
        <f>Plot9!X$70</f>
        <v>0</v>
      </c>
      <c r="AE21" s="290">
        <f>Plot9!O$75</f>
        <v>0</v>
      </c>
      <c r="AF21" s="292"/>
    </row>
    <row r="22" spans="1:32" s="291" customFormat="1" ht="20.100000000000001" customHeight="1" x14ac:dyDescent="0.2">
      <c r="A22" s="280">
        <v>10</v>
      </c>
      <c r="B22" s="281">
        <f>Plot10!B$70</f>
        <v>0</v>
      </c>
      <c r="C22" s="281">
        <f>Plot10!C$70</f>
        <v>0</v>
      </c>
      <c r="D22" s="281">
        <f>Plot10!D$70</f>
        <v>0</v>
      </c>
      <c r="E22" s="281">
        <f>Plot10!E$70</f>
        <v>0</v>
      </c>
      <c r="F22" s="281">
        <f>Plot10!F$70</f>
        <v>0</v>
      </c>
      <c r="G22" s="281">
        <f>Plot10!G$70</f>
        <v>0</v>
      </c>
      <c r="H22" s="281">
        <f>Plot10!H$70</f>
        <v>0</v>
      </c>
      <c r="I22" s="281">
        <f>Plot10!I$70</f>
        <v>0</v>
      </c>
      <c r="J22" s="281">
        <f>Plot10!J$70</f>
        <v>0</v>
      </c>
      <c r="K22" s="281">
        <f>Plot10!K$70</f>
        <v>0</v>
      </c>
      <c r="L22" s="281">
        <f>Plot10!L$70</f>
        <v>0</v>
      </c>
      <c r="M22" s="281">
        <f>Plot10!M$70</f>
        <v>0</v>
      </c>
      <c r="N22" s="281">
        <f>Plot10!N$70</f>
        <v>0</v>
      </c>
      <c r="O22" s="281">
        <f>Plot10!O$70</f>
        <v>0</v>
      </c>
      <c r="P22" s="281"/>
      <c r="Q22" s="282">
        <f t="shared" si="0"/>
        <v>0</v>
      </c>
      <c r="R22" s="283">
        <f>Plot10!Q$70</f>
        <v>0</v>
      </c>
      <c r="S22" s="284"/>
      <c r="T22" s="285">
        <f>Plot10!$E$73</f>
        <v>0</v>
      </c>
      <c r="U22" s="286">
        <f>Plot10!O$73</f>
        <v>0</v>
      </c>
      <c r="W22" s="281">
        <f>Plot10!S$70</f>
        <v>0</v>
      </c>
      <c r="X22" s="281">
        <f>Plot10!T$70</f>
        <v>0</v>
      </c>
      <c r="Y22" s="288">
        <f>Plot10!E$75</f>
        <v>0</v>
      </c>
      <c r="Z22" s="289"/>
      <c r="AA22" s="281">
        <f>Plot10!U$70</f>
        <v>0</v>
      </c>
      <c r="AB22" s="281">
        <f>Plot10!V$70</f>
        <v>0</v>
      </c>
      <c r="AD22" s="281">
        <f>Plot10!X$70</f>
        <v>0</v>
      </c>
      <c r="AE22" s="290">
        <f>Plot10!O$75</f>
        <v>0</v>
      </c>
      <c r="AF22" s="292"/>
    </row>
    <row r="23" spans="1:32" s="291" customFormat="1" ht="20.100000000000001" customHeight="1" x14ac:dyDescent="0.2">
      <c r="A23" s="280">
        <v>11</v>
      </c>
      <c r="B23" s="281">
        <f>Plot11!B$70</f>
        <v>0</v>
      </c>
      <c r="C23" s="281">
        <f>Plot11!C$70</f>
        <v>0</v>
      </c>
      <c r="D23" s="281">
        <f>Plot11!D$70</f>
        <v>0</v>
      </c>
      <c r="E23" s="281">
        <f>Plot11!E$70</f>
        <v>0</v>
      </c>
      <c r="F23" s="281">
        <f>Plot11!F$70</f>
        <v>0</v>
      </c>
      <c r="G23" s="281">
        <f>Plot11!G$70</f>
        <v>0</v>
      </c>
      <c r="H23" s="281">
        <f>Plot11!H$70</f>
        <v>0</v>
      </c>
      <c r="I23" s="281">
        <f>Plot11!I$70</f>
        <v>0</v>
      </c>
      <c r="J23" s="281">
        <f>Plot11!J$70</f>
        <v>0</v>
      </c>
      <c r="K23" s="281">
        <f>Plot11!K$70</f>
        <v>0</v>
      </c>
      <c r="L23" s="281">
        <f>Plot11!L$70</f>
        <v>0</v>
      </c>
      <c r="M23" s="281">
        <f>Plot11!M$70</f>
        <v>0</v>
      </c>
      <c r="N23" s="281">
        <f>Plot11!N$70</f>
        <v>0</v>
      </c>
      <c r="O23" s="281">
        <f>Plot11!O$70</f>
        <v>0</v>
      </c>
      <c r="P23" s="281"/>
      <c r="Q23" s="282">
        <f t="shared" si="0"/>
        <v>0</v>
      </c>
      <c r="R23" s="283">
        <f>Plot11!Q$70</f>
        <v>0</v>
      </c>
      <c r="S23" s="284"/>
      <c r="T23" s="285">
        <f>Plot11!$E$73</f>
        <v>0</v>
      </c>
      <c r="U23" s="286">
        <f>Plot11!O$73</f>
        <v>0</v>
      </c>
      <c r="W23" s="281">
        <f>Plot11!S$70</f>
        <v>0</v>
      </c>
      <c r="X23" s="281">
        <f>Plot11!T$70</f>
        <v>0</v>
      </c>
      <c r="Y23" s="288">
        <f>Plot11!E$75</f>
        <v>0</v>
      </c>
      <c r="Z23" s="289"/>
      <c r="AA23" s="281">
        <f>Plot11!U$70</f>
        <v>0</v>
      </c>
      <c r="AB23" s="281">
        <f>Plot11!V$70</f>
        <v>0</v>
      </c>
      <c r="AD23" s="281">
        <f>Plot11!X$70</f>
        <v>0</v>
      </c>
      <c r="AE23" s="290">
        <f>Plot11!O$75</f>
        <v>0</v>
      </c>
      <c r="AF23" s="292"/>
    </row>
    <row r="24" spans="1:32" s="291" customFormat="1" ht="20.100000000000001" customHeight="1" x14ac:dyDescent="0.2">
      <c r="A24" s="280">
        <v>12</v>
      </c>
      <c r="B24" s="281">
        <f>Plot12!B$70</f>
        <v>0</v>
      </c>
      <c r="C24" s="281">
        <f>Plot12!C$70</f>
        <v>0</v>
      </c>
      <c r="D24" s="281">
        <f>Plot12!D$70</f>
        <v>0</v>
      </c>
      <c r="E24" s="281">
        <f>Plot12!E$70</f>
        <v>0</v>
      </c>
      <c r="F24" s="281">
        <f>Plot12!F$70</f>
        <v>0</v>
      </c>
      <c r="G24" s="281">
        <f>Plot12!G$70</f>
        <v>0</v>
      </c>
      <c r="H24" s="281">
        <f>Plot12!H$70</f>
        <v>0</v>
      </c>
      <c r="I24" s="281">
        <f>Plot12!I$70</f>
        <v>0</v>
      </c>
      <c r="J24" s="281">
        <f>Plot12!J$70</f>
        <v>0</v>
      </c>
      <c r="K24" s="281">
        <f>Plot12!K$70</f>
        <v>0</v>
      </c>
      <c r="L24" s="281">
        <f>Plot12!L$70</f>
        <v>0</v>
      </c>
      <c r="M24" s="281">
        <f>Plot12!M$70</f>
        <v>0</v>
      </c>
      <c r="N24" s="281">
        <f>Plot12!N$70</f>
        <v>0</v>
      </c>
      <c r="O24" s="281">
        <f>Plot12!O$70</f>
        <v>0</v>
      </c>
      <c r="P24" s="281"/>
      <c r="Q24" s="282">
        <f t="shared" si="0"/>
        <v>0</v>
      </c>
      <c r="R24" s="283">
        <f>Plot12!Q$70</f>
        <v>0</v>
      </c>
      <c r="S24" s="284"/>
      <c r="T24" s="285">
        <f>Plot12!$E$73</f>
        <v>0</v>
      </c>
      <c r="U24" s="286">
        <f>Plot12!O$73</f>
        <v>0</v>
      </c>
      <c r="W24" s="281">
        <f>Plot12!S$70</f>
        <v>0</v>
      </c>
      <c r="X24" s="281">
        <f>Plot12!T$70</f>
        <v>0</v>
      </c>
      <c r="Y24" s="288">
        <f>Plot12!E$75</f>
        <v>0</v>
      </c>
      <c r="Z24" s="289"/>
      <c r="AA24" s="281">
        <f>Plot12!U$70</f>
        <v>0</v>
      </c>
      <c r="AB24" s="281">
        <f>Plot12!V$70</f>
        <v>0</v>
      </c>
      <c r="AD24" s="281">
        <f>Plot12!X$70</f>
        <v>0</v>
      </c>
      <c r="AE24" s="290">
        <f>Plot12!O$75</f>
        <v>0</v>
      </c>
      <c r="AF24" s="292"/>
    </row>
    <row r="25" spans="1:32" s="291" customFormat="1" ht="20.100000000000001" customHeight="1" x14ac:dyDescent="0.2">
      <c r="A25" s="280">
        <v>13</v>
      </c>
      <c r="B25" s="281">
        <f>Plot13!B$70</f>
        <v>0</v>
      </c>
      <c r="C25" s="281">
        <f>Plot13!C$70</f>
        <v>0</v>
      </c>
      <c r="D25" s="281">
        <f>Plot13!D$70</f>
        <v>0</v>
      </c>
      <c r="E25" s="281">
        <f>Plot13!E$70</f>
        <v>0</v>
      </c>
      <c r="F25" s="281">
        <f>Plot13!F$70</f>
        <v>0</v>
      </c>
      <c r="G25" s="281">
        <f>Plot13!G$70</f>
        <v>0</v>
      </c>
      <c r="H25" s="281">
        <f>Plot13!H$70</f>
        <v>0</v>
      </c>
      <c r="I25" s="281">
        <f>Plot13!I$70</f>
        <v>0</v>
      </c>
      <c r="J25" s="281">
        <f>Plot13!J$70</f>
        <v>0</v>
      </c>
      <c r="K25" s="281">
        <f>Plot13!K$70</f>
        <v>0</v>
      </c>
      <c r="L25" s="281">
        <f>Plot13!L$70</f>
        <v>0</v>
      </c>
      <c r="M25" s="281">
        <f>Plot13!M$70</f>
        <v>0</v>
      </c>
      <c r="N25" s="281">
        <f>Plot13!N$70</f>
        <v>0</v>
      </c>
      <c r="O25" s="281">
        <f>Plot13!O$70</f>
        <v>0</v>
      </c>
      <c r="P25" s="281"/>
      <c r="Q25" s="282">
        <f t="shared" si="0"/>
        <v>0</v>
      </c>
      <c r="R25" s="283">
        <f>Plot13!Q$70</f>
        <v>0</v>
      </c>
      <c r="S25" s="284"/>
      <c r="T25" s="285">
        <f>Plot13!$E$73</f>
        <v>0</v>
      </c>
      <c r="U25" s="286">
        <f>Plot13!O$73</f>
        <v>0</v>
      </c>
      <c r="W25" s="281">
        <f>Plot13!S$70</f>
        <v>0</v>
      </c>
      <c r="X25" s="281">
        <f>Plot13!T$70</f>
        <v>0</v>
      </c>
      <c r="Y25" s="288">
        <f>Plot13!E$75</f>
        <v>0</v>
      </c>
      <c r="Z25" s="289"/>
      <c r="AA25" s="281">
        <f>Plot13!U$70</f>
        <v>0</v>
      </c>
      <c r="AB25" s="281">
        <f>Plot13!V$70</f>
        <v>0</v>
      </c>
      <c r="AD25" s="281">
        <f>Plot13!X$70</f>
        <v>0</v>
      </c>
      <c r="AE25" s="290">
        <f>Plot13!O$75</f>
        <v>0</v>
      </c>
      <c r="AF25" s="292"/>
    </row>
    <row r="26" spans="1:32" s="291" customFormat="1" ht="20.100000000000001" customHeight="1" x14ac:dyDescent="0.2">
      <c r="A26" s="280">
        <v>14</v>
      </c>
      <c r="B26" s="281">
        <f>Plot14!B$70</f>
        <v>0</v>
      </c>
      <c r="C26" s="281">
        <f>Plot14!C$70</f>
        <v>0</v>
      </c>
      <c r="D26" s="281">
        <f>Plot14!D$70</f>
        <v>0</v>
      </c>
      <c r="E26" s="281">
        <f>Plot14!E$70</f>
        <v>0</v>
      </c>
      <c r="F26" s="281">
        <f>Plot14!F$70</f>
        <v>0</v>
      </c>
      <c r="G26" s="281">
        <f>Plot14!G$70</f>
        <v>0</v>
      </c>
      <c r="H26" s="281">
        <f>Plot14!H$70</f>
        <v>0</v>
      </c>
      <c r="I26" s="281">
        <f>Plot14!I$70</f>
        <v>0</v>
      </c>
      <c r="J26" s="281">
        <f>Plot14!J$70</f>
        <v>0</v>
      </c>
      <c r="K26" s="281">
        <f>Plot14!K$70</f>
        <v>0</v>
      </c>
      <c r="L26" s="281">
        <f>Plot14!L$70</f>
        <v>0</v>
      </c>
      <c r="M26" s="281">
        <f>Plot14!M$70</f>
        <v>0</v>
      </c>
      <c r="N26" s="281">
        <f>Plot14!N$70</f>
        <v>0</v>
      </c>
      <c r="O26" s="281">
        <f>Plot14!O$70</f>
        <v>0</v>
      </c>
      <c r="P26" s="281"/>
      <c r="Q26" s="282">
        <f t="shared" si="0"/>
        <v>0</v>
      </c>
      <c r="R26" s="283">
        <f>Plot14!Q$70</f>
        <v>0</v>
      </c>
      <c r="S26" s="284"/>
      <c r="T26" s="285">
        <f>Plot14!$E$73</f>
        <v>0</v>
      </c>
      <c r="U26" s="286">
        <f>Plot14!O$73</f>
        <v>0</v>
      </c>
      <c r="W26" s="281">
        <f>Plot14!S$70</f>
        <v>0</v>
      </c>
      <c r="X26" s="281">
        <f>Plot14!T$70</f>
        <v>0</v>
      </c>
      <c r="Y26" s="288">
        <f>Plot14!E$75</f>
        <v>0</v>
      </c>
      <c r="Z26" s="293"/>
      <c r="AA26" s="281">
        <f>Plot14!U$70</f>
        <v>0</v>
      </c>
      <c r="AB26" s="281">
        <f>Plot14!V$70</f>
        <v>0</v>
      </c>
      <c r="AD26" s="281">
        <f>Plot14!X$70</f>
        <v>0</v>
      </c>
      <c r="AE26" s="290">
        <f>Plot14!O$75</f>
        <v>0</v>
      </c>
      <c r="AF26" s="292"/>
    </row>
    <row r="27" spans="1:32" s="291" customFormat="1" ht="20.100000000000001" customHeight="1" x14ac:dyDescent="0.2">
      <c r="A27" s="280">
        <v>15</v>
      </c>
      <c r="B27" s="281">
        <f>Plot15!B$70</f>
        <v>0</v>
      </c>
      <c r="C27" s="281">
        <f>Plot15!C$70</f>
        <v>0</v>
      </c>
      <c r="D27" s="281">
        <f>Plot15!D$70</f>
        <v>0</v>
      </c>
      <c r="E27" s="281">
        <f>Plot15!E$70</f>
        <v>0</v>
      </c>
      <c r="F27" s="281">
        <f>Plot15!F$70</f>
        <v>0</v>
      </c>
      <c r="G27" s="281">
        <f>Plot15!G$70</f>
        <v>0</v>
      </c>
      <c r="H27" s="281">
        <f>Plot15!H$70</f>
        <v>0</v>
      </c>
      <c r="I27" s="281">
        <f>Plot15!I$70</f>
        <v>0</v>
      </c>
      <c r="J27" s="281">
        <f>Plot15!J$70</f>
        <v>0</v>
      </c>
      <c r="K27" s="281">
        <f>Plot15!K$70</f>
        <v>0</v>
      </c>
      <c r="L27" s="281">
        <f>Plot15!L$70</f>
        <v>0</v>
      </c>
      <c r="M27" s="281">
        <f>Plot15!M$70</f>
        <v>0</v>
      </c>
      <c r="N27" s="281">
        <f>Plot15!N$70</f>
        <v>0</v>
      </c>
      <c r="O27" s="281">
        <f>Plot15!O$70</f>
        <v>0</v>
      </c>
      <c r="P27" s="281"/>
      <c r="Q27" s="282">
        <f t="shared" si="0"/>
        <v>0</v>
      </c>
      <c r="R27" s="283">
        <f>Plot15!Q$70</f>
        <v>0</v>
      </c>
      <c r="S27" s="284"/>
      <c r="T27" s="285">
        <f>Plot15!$E$73</f>
        <v>0</v>
      </c>
      <c r="U27" s="286">
        <f>Plot15!O$73</f>
        <v>0</v>
      </c>
      <c r="W27" s="281">
        <f>Plot15!S$70</f>
        <v>0</v>
      </c>
      <c r="X27" s="281">
        <f>Plot15!T$70</f>
        <v>0</v>
      </c>
      <c r="Y27" s="288">
        <f>Plot15!E$75</f>
        <v>0</v>
      </c>
      <c r="Z27" s="293"/>
      <c r="AA27" s="281">
        <f>Plot15!U$70</f>
        <v>0</v>
      </c>
      <c r="AB27" s="281">
        <f>Plot15!V$70</f>
        <v>0</v>
      </c>
      <c r="AD27" s="281">
        <f>Plot15!X$70</f>
        <v>0</v>
      </c>
      <c r="AE27" s="290">
        <f>Plot15!O$75</f>
        <v>0</v>
      </c>
      <c r="AF27" s="292"/>
    </row>
    <row r="28" spans="1:32" s="291" customFormat="1" ht="20.100000000000001" customHeight="1" x14ac:dyDescent="0.2">
      <c r="A28" s="280">
        <v>16</v>
      </c>
      <c r="B28" s="281">
        <f>Plot16!B$70</f>
        <v>0</v>
      </c>
      <c r="C28" s="281">
        <f>Plot16!C$70</f>
        <v>0</v>
      </c>
      <c r="D28" s="281">
        <f>Plot16!D$70</f>
        <v>0</v>
      </c>
      <c r="E28" s="281">
        <f>Plot16!E$70</f>
        <v>0</v>
      </c>
      <c r="F28" s="281">
        <f>Plot16!F$70</f>
        <v>0</v>
      </c>
      <c r="G28" s="281">
        <f>Plot16!G$70</f>
        <v>0</v>
      </c>
      <c r="H28" s="281">
        <f>Plot16!H$70</f>
        <v>0</v>
      </c>
      <c r="I28" s="281">
        <f>Plot16!I$70</f>
        <v>0</v>
      </c>
      <c r="J28" s="281">
        <f>Plot16!J$70</f>
        <v>0</v>
      </c>
      <c r="K28" s="281">
        <f>Plot16!K$70</f>
        <v>0</v>
      </c>
      <c r="L28" s="281">
        <f>Plot16!L$70</f>
        <v>0</v>
      </c>
      <c r="M28" s="281">
        <f>Plot16!M$70</f>
        <v>0</v>
      </c>
      <c r="N28" s="281">
        <f>Plot16!N$70</f>
        <v>0</v>
      </c>
      <c r="O28" s="281">
        <f>Plot16!O$70</f>
        <v>0</v>
      </c>
      <c r="P28" s="281"/>
      <c r="Q28" s="282">
        <f t="shared" si="0"/>
        <v>0</v>
      </c>
      <c r="R28" s="283">
        <f>Plot16!Q$70</f>
        <v>0</v>
      </c>
      <c r="S28" s="284"/>
      <c r="T28" s="285">
        <f>Plot16!$E$73</f>
        <v>0</v>
      </c>
      <c r="U28" s="286">
        <f>Plot16!O$73</f>
        <v>0</v>
      </c>
      <c r="W28" s="281">
        <f>Plot16!S$70</f>
        <v>0</v>
      </c>
      <c r="X28" s="281">
        <f>Plot16!T$70</f>
        <v>0</v>
      </c>
      <c r="Y28" s="288">
        <f>Plot16!E$75</f>
        <v>0</v>
      </c>
      <c r="Z28" s="293"/>
      <c r="AA28" s="281">
        <f>Plot16!U$70</f>
        <v>0</v>
      </c>
      <c r="AB28" s="281">
        <f>Plot16!V$70</f>
        <v>0</v>
      </c>
      <c r="AD28" s="281">
        <f>Plot16!X$70</f>
        <v>0</v>
      </c>
      <c r="AE28" s="290">
        <f>Plot16!O$75</f>
        <v>0</v>
      </c>
      <c r="AF28" s="292"/>
    </row>
    <row r="29" spans="1:32" s="291" customFormat="1" ht="20.100000000000001" customHeight="1" x14ac:dyDescent="0.2">
      <c r="A29" s="280">
        <v>17</v>
      </c>
      <c r="B29" s="281">
        <f>Plot17!B$70</f>
        <v>0</v>
      </c>
      <c r="C29" s="281">
        <f>Plot17!C$70</f>
        <v>0</v>
      </c>
      <c r="D29" s="281">
        <f>Plot17!D$70</f>
        <v>0</v>
      </c>
      <c r="E29" s="281">
        <f>Plot17!E$70</f>
        <v>0</v>
      </c>
      <c r="F29" s="281">
        <f>Plot17!F$70</f>
        <v>0</v>
      </c>
      <c r="G29" s="281">
        <f>Plot17!G$70</f>
        <v>0</v>
      </c>
      <c r="H29" s="281">
        <f>Plot17!H$70</f>
        <v>0</v>
      </c>
      <c r="I29" s="281">
        <f>Plot17!I$70</f>
        <v>0</v>
      </c>
      <c r="J29" s="281">
        <f>Plot17!J$70</f>
        <v>0</v>
      </c>
      <c r="K29" s="281">
        <f>Plot17!K$70</f>
        <v>0</v>
      </c>
      <c r="L29" s="281">
        <f>Plot17!L$70</f>
        <v>0</v>
      </c>
      <c r="M29" s="281">
        <f>Plot17!M$70</f>
        <v>0</v>
      </c>
      <c r="N29" s="281">
        <f>Plot17!N$70</f>
        <v>0</v>
      </c>
      <c r="O29" s="281">
        <f>Plot17!O$70</f>
        <v>0</v>
      </c>
      <c r="P29" s="281"/>
      <c r="Q29" s="282">
        <f t="shared" si="0"/>
        <v>0</v>
      </c>
      <c r="R29" s="283">
        <f>Plot17!Q$70</f>
        <v>0</v>
      </c>
      <c r="S29" s="284"/>
      <c r="T29" s="285">
        <f>Plot17!$E$73</f>
        <v>0</v>
      </c>
      <c r="U29" s="286">
        <f>Plot17!O$73</f>
        <v>0</v>
      </c>
      <c r="W29" s="281">
        <f>Plot17!S$70</f>
        <v>0</v>
      </c>
      <c r="X29" s="281">
        <f>Plot17!T$70</f>
        <v>0</v>
      </c>
      <c r="Y29" s="288">
        <f>Plot17!E$75</f>
        <v>0</v>
      </c>
      <c r="Z29" s="293"/>
      <c r="AA29" s="281">
        <f>Plot17!U$70</f>
        <v>0</v>
      </c>
      <c r="AB29" s="281">
        <f>Plot17!V$70</f>
        <v>0</v>
      </c>
      <c r="AD29" s="281">
        <f>Plot17!X$70</f>
        <v>0</v>
      </c>
      <c r="AE29" s="290">
        <f>Plot17!O$75</f>
        <v>0</v>
      </c>
      <c r="AF29" s="292"/>
    </row>
    <row r="30" spans="1:32" s="291" customFormat="1" ht="20.100000000000001" customHeight="1" x14ac:dyDescent="0.2">
      <c r="A30" s="280">
        <v>18</v>
      </c>
      <c r="B30" s="281">
        <f>Plot18!B$70</f>
        <v>0</v>
      </c>
      <c r="C30" s="281">
        <f>Plot18!C$70</f>
        <v>0</v>
      </c>
      <c r="D30" s="281">
        <f>Plot18!D$70</f>
        <v>0</v>
      </c>
      <c r="E30" s="281">
        <f>Plot18!E$70</f>
        <v>0</v>
      </c>
      <c r="F30" s="281">
        <f>Plot18!F$70</f>
        <v>0</v>
      </c>
      <c r="G30" s="281">
        <f>Plot18!G$70</f>
        <v>0</v>
      </c>
      <c r="H30" s="281">
        <f>Plot18!H$70</f>
        <v>0</v>
      </c>
      <c r="I30" s="281">
        <f>Plot18!I$70</f>
        <v>0</v>
      </c>
      <c r="J30" s="281">
        <f>Plot18!J$70</f>
        <v>0</v>
      </c>
      <c r="K30" s="281">
        <f>Plot18!K$70</f>
        <v>0</v>
      </c>
      <c r="L30" s="281">
        <f>Plot18!L$70</f>
        <v>0</v>
      </c>
      <c r="M30" s="281">
        <f>Plot18!M$70</f>
        <v>0</v>
      </c>
      <c r="N30" s="281">
        <f>Plot18!N$70</f>
        <v>0</v>
      </c>
      <c r="O30" s="281">
        <f>Plot18!O$70</f>
        <v>0</v>
      </c>
      <c r="P30" s="281"/>
      <c r="Q30" s="282">
        <f t="shared" si="0"/>
        <v>0</v>
      </c>
      <c r="R30" s="283">
        <f>Plot18!Q$70</f>
        <v>0</v>
      </c>
      <c r="S30" s="284"/>
      <c r="T30" s="285">
        <f>Plot18!$E$73</f>
        <v>0</v>
      </c>
      <c r="U30" s="286">
        <f>Plot18!O$73</f>
        <v>0</v>
      </c>
      <c r="W30" s="281">
        <f>Plot18!S$70</f>
        <v>0</v>
      </c>
      <c r="X30" s="281">
        <f>Plot18!T$70</f>
        <v>0</v>
      </c>
      <c r="Y30" s="288">
        <f>Plot18!E$75</f>
        <v>0</v>
      </c>
      <c r="Z30" s="293"/>
      <c r="AA30" s="281">
        <f>Plot18!U$70</f>
        <v>0</v>
      </c>
      <c r="AB30" s="281">
        <f>Plot18!V$70</f>
        <v>0</v>
      </c>
      <c r="AD30" s="281">
        <f>Plot18!X$70</f>
        <v>0</v>
      </c>
      <c r="AE30" s="290">
        <f>Plot18!O$75</f>
        <v>0</v>
      </c>
      <c r="AF30" s="292"/>
    </row>
    <row r="31" spans="1:32" s="291" customFormat="1" ht="20.100000000000001" customHeight="1" x14ac:dyDescent="0.2">
      <c r="A31" s="280">
        <v>19</v>
      </c>
      <c r="B31" s="281">
        <f>Plot19!B$70</f>
        <v>0</v>
      </c>
      <c r="C31" s="281">
        <f>Plot19!C$70</f>
        <v>0</v>
      </c>
      <c r="D31" s="281">
        <f>Plot19!D$70</f>
        <v>0</v>
      </c>
      <c r="E31" s="281">
        <f>Plot19!E$70</f>
        <v>0</v>
      </c>
      <c r="F31" s="281">
        <f>Plot19!F$70</f>
        <v>0</v>
      </c>
      <c r="G31" s="281">
        <f>Plot19!G$70</f>
        <v>0</v>
      </c>
      <c r="H31" s="281">
        <f>Plot19!H$70</f>
        <v>0</v>
      </c>
      <c r="I31" s="281">
        <f>Plot19!I$70</f>
        <v>0</v>
      </c>
      <c r="J31" s="281">
        <f>Plot19!J$70</f>
        <v>0</v>
      </c>
      <c r="K31" s="281">
        <f>Plot19!K$70</f>
        <v>0</v>
      </c>
      <c r="L31" s="281">
        <f>Plot19!L$70</f>
        <v>0</v>
      </c>
      <c r="M31" s="281">
        <f>Plot19!M$70</f>
        <v>0</v>
      </c>
      <c r="N31" s="281">
        <f>Plot19!N$70</f>
        <v>0</v>
      </c>
      <c r="O31" s="281">
        <f>Plot19!O$70</f>
        <v>0</v>
      </c>
      <c r="P31" s="281"/>
      <c r="Q31" s="282">
        <f t="shared" si="0"/>
        <v>0</v>
      </c>
      <c r="R31" s="283">
        <f>Plot19!Q$70</f>
        <v>0</v>
      </c>
      <c r="S31" s="284"/>
      <c r="T31" s="285">
        <f>Plot19!$E$73</f>
        <v>0</v>
      </c>
      <c r="U31" s="286">
        <f>Plot19!O$73</f>
        <v>0</v>
      </c>
      <c r="W31" s="281">
        <f>Plot19!S$70</f>
        <v>0</v>
      </c>
      <c r="X31" s="281">
        <f>Plot19!T$70</f>
        <v>0</v>
      </c>
      <c r="Y31" s="288">
        <f>Plot19!E$75</f>
        <v>0</v>
      </c>
      <c r="Z31" s="293"/>
      <c r="AA31" s="281">
        <f>Plot19!U$70</f>
        <v>0</v>
      </c>
      <c r="AB31" s="281">
        <f>Plot19!V$70</f>
        <v>0</v>
      </c>
      <c r="AD31" s="281">
        <f>Plot19!X$70</f>
        <v>0</v>
      </c>
      <c r="AE31" s="290">
        <f>Plot19!O$75</f>
        <v>0</v>
      </c>
      <c r="AF31" s="292"/>
    </row>
    <row r="32" spans="1:32" s="291" customFormat="1" ht="20.100000000000001" customHeight="1" x14ac:dyDescent="0.2">
      <c r="A32" s="280">
        <v>20</v>
      </c>
      <c r="B32" s="281">
        <f>Plot20!B$70</f>
        <v>0</v>
      </c>
      <c r="C32" s="281">
        <f>Plot20!C$70</f>
        <v>0</v>
      </c>
      <c r="D32" s="281">
        <f>Plot20!D$70</f>
        <v>0</v>
      </c>
      <c r="E32" s="281">
        <f>Plot20!E$70</f>
        <v>0</v>
      </c>
      <c r="F32" s="281">
        <f>Plot20!F$70</f>
        <v>0</v>
      </c>
      <c r="G32" s="281">
        <f>Plot20!G$70</f>
        <v>0</v>
      </c>
      <c r="H32" s="281">
        <f>Plot20!H$70</f>
        <v>0</v>
      </c>
      <c r="I32" s="281">
        <f>Plot20!I$70</f>
        <v>0</v>
      </c>
      <c r="J32" s="281">
        <f>Plot20!J$70</f>
        <v>0</v>
      </c>
      <c r="K32" s="281">
        <f>Plot20!K$70</f>
        <v>0</v>
      </c>
      <c r="L32" s="281">
        <f>Plot20!L$70</f>
        <v>0</v>
      </c>
      <c r="M32" s="281">
        <f>Plot20!M$70</f>
        <v>0</v>
      </c>
      <c r="N32" s="281">
        <f>Plot20!N$70</f>
        <v>0</v>
      </c>
      <c r="O32" s="281">
        <f>Plot20!O$70</f>
        <v>0</v>
      </c>
      <c r="P32" s="281"/>
      <c r="Q32" s="282">
        <f t="shared" si="0"/>
        <v>0</v>
      </c>
      <c r="R32" s="283">
        <f>Plot20!Q$70</f>
        <v>0</v>
      </c>
      <c r="S32" s="284"/>
      <c r="T32" s="285">
        <f>Plot20!$E$73</f>
        <v>0</v>
      </c>
      <c r="U32" s="286">
        <f>Plot20!O$73</f>
        <v>0</v>
      </c>
      <c r="W32" s="281">
        <f>Plot20!S$70</f>
        <v>0</v>
      </c>
      <c r="X32" s="281">
        <f>Plot20!T$70</f>
        <v>0</v>
      </c>
      <c r="Y32" s="288">
        <f>Plot20!E$75</f>
        <v>0</v>
      </c>
      <c r="Z32" s="289"/>
      <c r="AA32" s="281">
        <f>Plot20!U$70</f>
        <v>0</v>
      </c>
      <c r="AB32" s="281">
        <f>Plot20!V$70</f>
        <v>0</v>
      </c>
      <c r="AD32" s="281">
        <f>Plot20!X$70</f>
        <v>0</v>
      </c>
      <c r="AE32" s="290">
        <f>Plot20!O$75</f>
        <v>0</v>
      </c>
      <c r="AF32" s="292"/>
    </row>
    <row r="33" spans="1:38" s="291" customFormat="1" ht="20.100000000000001" customHeight="1" x14ac:dyDescent="0.2">
      <c r="A33" s="294">
        <v>21</v>
      </c>
      <c r="B33" s="281">
        <f>Plot21!B$70</f>
        <v>0</v>
      </c>
      <c r="C33" s="281">
        <f>Plot21!C$70</f>
        <v>0</v>
      </c>
      <c r="D33" s="281">
        <f>Plot21!D$70</f>
        <v>0</v>
      </c>
      <c r="E33" s="281">
        <f>Plot21!E$70</f>
        <v>0</v>
      </c>
      <c r="F33" s="281">
        <f>Plot21!F$70</f>
        <v>0</v>
      </c>
      <c r="G33" s="281">
        <f>Plot21!G$70</f>
        <v>0</v>
      </c>
      <c r="H33" s="281">
        <f>Plot21!H$70</f>
        <v>0</v>
      </c>
      <c r="I33" s="281">
        <f>Plot21!I$70</f>
        <v>0</v>
      </c>
      <c r="J33" s="281">
        <f>Plot21!J$70</f>
        <v>0</v>
      </c>
      <c r="K33" s="281">
        <f>Plot21!K$70</f>
        <v>0</v>
      </c>
      <c r="L33" s="281">
        <f>Plot21!L$70</f>
        <v>0</v>
      </c>
      <c r="M33" s="281">
        <f>Plot21!M$70</f>
        <v>0</v>
      </c>
      <c r="N33" s="281">
        <f>Plot21!N$70</f>
        <v>0</v>
      </c>
      <c r="O33" s="281">
        <f>Plot21!O$70</f>
        <v>0</v>
      </c>
      <c r="P33" s="281"/>
      <c r="Q33" s="282">
        <f t="shared" ref="Q33:Q34" si="1">SUM(B33:P33)</f>
        <v>0</v>
      </c>
      <c r="R33" s="283">
        <f>Plot21!Q$70</f>
        <v>0</v>
      </c>
      <c r="S33" s="284"/>
      <c r="T33" s="285">
        <f>Plot21!$E$73</f>
        <v>0</v>
      </c>
      <c r="U33" s="286">
        <f>Plot21!O$73</f>
        <v>0</v>
      </c>
      <c r="W33" s="281">
        <f>Plot21!S$70</f>
        <v>0</v>
      </c>
      <c r="X33" s="281">
        <f>Plot21!T$70</f>
        <v>0</v>
      </c>
      <c r="Y33" s="288">
        <f>Plot21!E$75</f>
        <v>0</v>
      </c>
      <c r="Z33" s="293"/>
      <c r="AA33" s="281">
        <f>Plot21!U$70</f>
        <v>0</v>
      </c>
      <c r="AB33" s="281">
        <f>Plot21!V$70</f>
        <v>0</v>
      </c>
      <c r="AD33" s="281">
        <f>Plot21!X$70</f>
        <v>0</v>
      </c>
      <c r="AE33" s="290">
        <f>Plot21!O$75</f>
        <v>0</v>
      </c>
      <c r="AF33" s="292"/>
    </row>
    <row r="34" spans="1:38" s="291" customFormat="1" ht="20.100000000000001" customHeight="1" x14ac:dyDescent="0.2">
      <c r="A34" s="294">
        <v>22</v>
      </c>
      <c r="B34" s="281">
        <f>Plot22!B$70</f>
        <v>0</v>
      </c>
      <c r="C34" s="281">
        <f>Plot22!C$70</f>
        <v>0</v>
      </c>
      <c r="D34" s="281">
        <f>Plot22!D$70</f>
        <v>0</v>
      </c>
      <c r="E34" s="281">
        <f>Plot22!E$70</f>
        <v>0</v>
      </c>
      <c r="F34" s="281">
        <f>Plot22!F$70</f>
        <v>0</v>
      </c>
      <c r="G34" s="281">
        <f>Plot22!G$70</f>
        <v>0</v>
      </c>
      <c r="H34" s="281">
        <f>Plot22!H$70</f>
        <v>0</v>
      </c>
      <c r="I34" s="281">
        <f>Plot22!I$70</f>
        <v>0</v>
      </c>
      <c r="J34" s="281">
        <f>Plot22!J$70</f>
        <v>0</v>
      </c>
      <c r="K34" s="281">
        <f>Plot22!K$70</f>
        <v>0</v>
      </c>
      <c r="L34" s="281">
        <f>Plot22!L$70</f>
        <v>0</v>
      </c>
      <c r="M34" s="281">
        <f>Plot22!M$70</f>
        <v>0</v>
      </c>
      <c r="N34" s="281">
        <f>Plot22!N$70</f>
        <v>0</v>
      </c>
      <c r="O34" s="281">
        <f>Plot22!O$70</f>
        <v>0</v>
      </c>
      <c r="P34" s="281"/>
      <c r="Q34" s="282">
        <f t="shared" si="1"/>
        <v>0</v>
      </c>
      <c r="R34" s="283">
        <f>Plot22!Q$70</f>
        <v>0</v>
      </c>
      <c r="S34" s="284"/>
      <c r="T34" s="285">
        <f>Plot22!$E$73</f>
        <v>0</v>
      </c>
      <c r="U34" s="286">
        <f>Plot22!O$73</f>
        <v>0</v>
      </c>
      <c r="W34" s="281">
        <f>Plot22!S$70</f>
        <v>0</v>
      </c>
      <c r="X34" s="281">
        <f>Plot22!T$70</f>
        <v>0</v>
      </c>
      <c r="Y34" s="288">
        <f>Plot22!E$75</f>
        <v>0</v>
      </c>
      <c r="Z34" s="293"/>
      <c r="AA34" s="281">
        <f>Plot22!U$70</f>
        <v>0</v>
      </c>
      <c r="AB34" s="281">
        <f>Plot22!V$70</f>
        <v>0</v>
      </c>
      <c r="AD34" s="281">
        <f>Plot22!X$70</f>
        <v>0</v>
      </c>
      <c r="AE34" s="290">
        <f>Plot22!O$75</f>
        <v>0</v>
      </c>
      <c r="AF34" s="292"/>
    </row>
    <row r="35" spans="1:38" s="291" customFormat="1" ht="20.100000000000001" customHeight="1" thickBot="1" x14ac:dyDescent="0.25">
      <c r="A35" s="294">
        <v>23</v>
      </c>
      <c r="B35" s="281">
        <f>Plot23!B$70</f>
        <v>0</v>
      </c>
      <c r="C35" s="281">
        <f>Plot23!C$70</f>
        <v>0</v>
      </c>
      <c r="D35" s="281">
        <f>Plot23!D$70</f>
        <v>0</v>
      </c>
      <c r="E35" s="281">
        <f>Plot23!E$70</f>
        <v>0</v>
      </c>
      <c r="F35" s="281">
        <f>Plot23!F$70</f>
        <v>0</v>
      </c>
      <c r="G35" s="281">
        <f>Plot23!G$70</f>
        <v>0</v>
      </c>
      <c r="H35" s="281">
        <f>Plot23!H$70</f>
        <v>0</v>
      </c>
      <c r="I35" s="281">
        <f>Plot23!I$70</f>
        <v>0</v>
      </c>
      <c r="J35" s="281">
        <f>Plot23!J$70</f>
        <v>0</v>
      </c>
      <c r="K35" s="281">
        <f>Plot23!K$70</f>
        <v>0</v>
      </c>
      <c r="L35" s="281">
        <f>Plot23!L$70</f>
        <v>0</v>
      </c>
      <c r="M35" s="281">
        <f>Plot23!M$70</f>
        <v>0</v>
      </c>
      <c r="N35" s="281">
        <f>Plot23!N$70</f>
        <v>0</v>
      </c>
      <c r="O35" s="281">
        <f>Plot23!O$70</f>
        <v>0</v>
      </c>
      <c r="P35" s="281"/>
      <c r="Q35" s="282">
        <f t="shared" si="0"/>
        <v>0</v>
      </c>
      <c r="R35" s="283">
        <f>Plot23!Q$70</f>
        <v>0</v>
      </c>
      <c r="S35" s="284"/>
      <c r="T35" s="285">
        <f>Plot23!$E$73</f>
        <v>0</v>
      </c>
      <c r="U35" s="286">
        <f>Plot23!O$73</f>
        <v>0</v>
      </c>
      <c r="W35" s="281">
        <f>Plot23!S$70</f>
        <v>0</v>
      </c>
      <c r="X35" s="281">
        <f>Plot23!T$70</f>
        <v>0</v>
      </c>
      <c r="Y35" s="288">
        <f>Plot23!E$75</f>
        <v>0</v>
      </c>
      <c r="Z35" s="293"/>
      <c r="AA35" s="281">
        <f>Plot23!U$70</f>
        <v>0</v>
      </c>
      <c r="AB35" s="281">
        <f>Plot23!V$70</f>
        <v>0</v>
      </c>
      <c r="AD35" s="281">
        <f>Plot23!X$70</f>
        <v>0</v>
      </c>
      <c r="AE35" s="290">
        <f>Plot23!O$75</f>
        <v>0</v>
      </c>
      <c r="AF35" s="292"/>
    </row>
    <row r="36" spans="1:38" s="304" customFormat="1" ht="20.100000000000001" customHeight="1" x14ac:dyDescent="0.2">
      <c r="A36" s="295" t="s">
        <v>9</v>
      </c>
      <c r="B36" s="362" t="e">
        <f t="shared" ref="B36:P36" si="2">(SUM(B13:B35)/$B$7)/$B$9</f>
        <v>#DIV/0!</v>
      </c>
      <c r="C36" s="362" t="e">
        <f t="shared" si="2"/>
        <v>#DIV/0!</v>
      </c>
      <c r="D36" s="362" t="e">
        <f t="shared" si="2"/>
        <v>#DIV/0!</v>
      </c>
      <c r="E36" s="362" t="e">
        <f t="shared" si="2"/>
        <v>#DIV/0!</v>
      </c>
      <c r="F36" s="362" t="e">
        <f t="shared" si="2"/>
        <v>#DIV/0!</v>
      </c>
      <c r="G36" s="362" t="e">
        <f t="shared" si="2"/>
        <v>#DIV/0!</v>
      </c>
      <c r="H36" s="362" t="e">
        <f t="shared" si="2"/>
        <v>#DIV/0!</v>
      </c>
      <c r="I36" s="362" t="e">
        <f t="shared" si="2"/>
        <v>#DIV/0!</v>
      </c>
      <c r="J36" s="362" t="e">
        <f t="shared" si="2"/>
        <v>#DIV/0!</v>
      </c>
      <c r="K36" s="362" t="e">
        <f t="shared" si="2"/>
        <v>#DIV/0!</v>
      </c>
      <c r="L36" s="362" t="e">
        <f t="shared" si="2"/>
        <v>#DIV/0!</v>
      </c>
      <c r="M36" s="362" t="e">
        <f t="shared" si="2"/>
        <v>#DIV/0!</v>
      </c>
      <c r="N36" s="362" t="e">
        <f t="shared" si="2"/>
        <v>#DIV/0!</v>
      </c>
      <c r="O36" s="362" t="e">
        <f t="shared" si="2"/>
        <v>#DIV/0!</v>
      </c>
      <c r="P36" s="362"/>
      <c r="Q36" s="363" t="e">
        <f>SUM(Q13:Q35)/($B$7*$B$9)</f>
        <v>#DIV/0!</v>
      </c>
      <c r="R36" s="364" t="e">
        <f>SUM(R13:R35)/($B$7*$B$9)</f>
        <v>#DIV/0!</v>
      </c>
      <c r="S36" s="365"/>
      <c r="T36" s="366" t="e">
        <f>(SUM(T13:T35)/$B$7)/$B$9</f>
        <v>#DIV/0!</v>
      </c>
      <c r="U36" s="298"/>
      <c r="V36" s="297"/>
      <c r="W36" s="299" t="e">
        <f>(SUM(W13:W35)/$B$7)/$B$9</f>
        <v>#DIV/0!</v>
      </c>
      <c r="X36" s="300" t="e">
        <f>(SUM(X13:X35)/$B$7)/$B$9</f>
        <v>#DIV/0!</v>
      </c>
      <c r="Y36" s="301" t="e">
        <f>SUM(Y13:Y35)/B7</f>
        <v>#DIV/0!</v>
      </c>
      <c r="Z36" s="302"/>
      <c r="AA36" s="299" t="e">
        <f>(SUM(AA13:AA35)/$B$7)/$B$9</f>
        <v>#DIV/0!</v>
      </c>
      <c r="AB36" s="303" t="e">
        <f>(SUM(AB13:AB35)/$B$7)/$B$9</f>
        <v>#DIV/0!</v>
      </c>
      <c r="AC36" s="297"/>
      <c r="AD36" s="296" t="e">
        <f>(SUM(AD13:AD35)/$B$7)/$B$9</f>
        <v>#DIV/0!</v>
      </c>
    </row>
    <row r="37" spans="1:38" s="304" customFormat="1" ht="20.100000000000001" customHeight="1" x14ac:dyDescent="0.2">
      <c r="A37" s="305" t="s">
        <v>10</v>
      </c>
      <c r="B37" s="367" t="e">
        <f t="shared" ref="B37:R37" si="3">B36*$B$6</f>
        <v>#DIV/0!</v>
      </c>
      <c r="C37" s="367" t="e">
        <f t="shared" si="3"/>
        <v>#DIV/0!</v>
      </c>
      <c r="D37" s="367" t="e">
        <f t="shared" si="3"/>
        <v>#DIV/0!</v>
      </c>
      <c r="E37" s="367" t="e">
        <f t="shared" si="3"/>
        <v>#DIV/0!</v>
      </c>
      <c r="F37" s="367" t="e">
        <f t="shared" si="3"/>
        <v>#DIV/0!</v>
      </c>
      <c r="G37" s="367" t="e">
        <f t="shared" si="3"/>
        <v>#DIV/0!</v>
      </c>
      <c r="H37" s="367" t="e">
        <f t="shared" si="3"/>
        <v>#DIV/0!</v>
      </c>
      <c r="I37" s="367" t="e">
        <f t="shared" si="3"/>
        <v>#DIV/0!</v>
      </c>
      <c r="J37" s="367" t="e">
        <f t="shared" si="3"/>
        <v>#DIV/0!</v>
      </c>
      <c r="K37" s="367" t="e">
        <f t="shared" si="3"/>
        <v>#DIV/0!</v>
      </c>
      <c r="L37" s="367" t="e">
        <f t="shared" si="3"/>
        <v>#DIV/0!</v>
      </c>
      <c r="M37" s="367" t="e">
        <f t="shared" si="3"/>
        <v>#DIV/0!</v>
      </c>
      <c r="N37" s="367" t="e">
        <f t="shared" si="3"/>
        <v>#DIV/0!</v>
      </c>
      <c r="O37" s="367" t="e">
        <f t="shared" si="3"/>
        <v>#DIV/0!</v>
      </c>
      <c r="P37" s="367"/>
      <c r="Q37" s="368" t="e">
        <f t="shared" si="3"/>
        <v>#DIV/0!</v>
      </c>
      <c r="R37" s="369" t="e">
        <f t="shared" si="3"/>
        <v>#DIV/0!</v>
      </c>
      <c r="S37" s="365"/>
      <c r="T37" s="370" t="e">
        <f>T36*$B$6</f>
        <v>#DIV/0!</v>
      </c>
      <c r="U37" s="307"/>
      <c r="V37" s="297"/>
      <c r="W37" s="308" t="e">
        <f>W36*$B$6</f>
        <v>#DIV/0!</v>
      </c>
      <c r="X37" s="306" t="e">
        <f>X36*$B$6</f>
        <v>#DIV/0!</v>
      </c>
      <c r="Y37" s="309"/>
      <c r="Z37" s="302"/>
      <c r="AA37" s="310" t="e">
        <f>AA36*$B$6</f>
        <v>#DIV/0!</v>
      </c>
      <c r="AB37" s="311" t="e">
        <f>AB36*$B$6</f>
        <v>#DIV/0!</v>
      </c>
      <c r="AC37" s="297"/>
      <c r="AD37" s="306" t="e">
        <f>AD36*$B$6</f>
        <v>#DIV/0!</v>
      </c>
    </row>
    <row r="38" spans="1:38" s="325" customFormat="1" ht="20.100000000000001" customHeight="1" thickBot="1" x14ac:dyDescent="0.25">
      <c r="A38" s="312" t="s">
        <v>80</v>
      </c>
      <c r="B38" s="313" t="e">
        <f t="shared" ref="B38:P38" si="4">B37/$Q$37</f>
        <v>#DIV/0!</v>
      </c>
      <c r="C38" s="313" t="e">
        <f t="shared" si="4"/>
        <v>#DIV/0!</v>
      </c>
      <c r="D38" s="313" t="e">
        <f t="shared" si="4"/>
        <v>#DIV/0!</v>
      </c>
      <c r="E38" s="313" t="e">
        <f t="shared" si="4"/>
        <v>#DIV/0!</v>
      </c>
      <c r="F38" s="313" t="e">
        <f t="shared" si="4"/>
        <v>#DIV/0!</v>
      </c>
      <c r="G38" s="313" t="e">
        <f t="shared" si="4"/>
        <v>#DIV/0!</v>
      </c>
      <c r="H38" s="313" t="e">
        <f t="shared" si="4"/>
        <v>#DIV/0!</v>
      </c>
      <c r="I38" s="313" t="e">
        <f t="shared" si="4"/>
        <v>#DIV/0!</v>
      </c>
      <c r="J38" s="313" t="e">
        <f t="shared" si="4"/>
        <v>#DIV/0!</v>
      </c>
      <c r="K38" s="313" t="e">
        <f t="shared" si="4"/>
        <v>#DIV/0!</v>
      </c>
      <c r="L38" s="313" t="e">
        <f t="shared" si="4"/>
        <v>#DIV/0!</v>
      </c>
      <c r="M38" s="313" t="e">
        <f t="shared" si="4"/>
        <v>#DIV/0!</v>
      </c>
      <c r="N38" s="313" t="e">
        <f t="shared" si="4"/>
        <v>#DIV/0!</v>
      </c>
      <c r="O38" s="313" t="e">
        <f t="shared" si="4"/>
        <v>#DIV/0!</v>
      </c>
      <c r="P38" s="314"/>
      <c r="Q38" s="315" t="e">
        <f>SUM(B38:P38)</f>
        <v>#DIV/0!</v>
      </c>
      <c r="R38" s="316" t="e">
        <f>R37/$Q$37</f>
        <v>#DIV/0!</v>
      </c>
      <c r="S38" s="317"/>
      <c r="T38" s="318" t="e">
        <f>T37/$Q$37</f>
        <v>#DIV/0!</v>
      </c>
      <c r="U38" s="319"/>
      <c r="V38" s="320"/>
      <c r="W38" s="321" t="e">
        <f>W37/$Q$37</f>
        <v>#DIV/0!</v>
      </c>
      <c r="X38" s="322" t="e">
        <f>X37/$Q$37</f>
        <v>#DIV/0!</v>
      </c>
      <c r="Y38" s="323"/>
      <c r="Z38" s="317"/>
      <c r="AA38" s="321" t="e">
        <f>AA37/$Q$37</f>
        <v>#DIV/0!</v>
      </c>
      <c r="AB38" s="324" t="e">
        <f>AB37/$Q$37</f>
        <v>#DIV/0!</v>
      </c>
      <c r="AC38" s="320"/>
      <c r="AD38" s="322" t="e">
        <f>AD37/$Q$37</f>
        <v>#DIV/0!</v>
      </c>
    </row>
    <row r="39" spans="1:38" ht="25.5" customHeight="1" thickBot="1" x14ac:dyDescent="0.25">
      <c r="A39" s="371" t="s">
        <v>76</v>
      </c>
      <c r="B39" s="214">
        <v>0</v>
      </c>
      <c r="C39" s="214">
        <v>0</v>
      </c>
      <c r="D39" s="214">
        <v>0</v>
      </c>
      <c r="E39" s="214">
        <v>0</v>
      </c>
      <c r="F39" s="214">
        <v>0</v>
      </c>
      <c r="G39" s="214">
        <v>0</v>
      </c>
      <c r="H39" s="214">
        <v>0</v>
      </c>
      <c r="I39" s="214">
        <v>0</v>
      </c>
      <c r="J39" s="214">
        <v>0</v>
      </c>
      <c r="K39" s="214">
        <v>0</v>
      </c>
      <c r="L39" s="214">
        <v>0</v>
      </c>
      <c r="M39" s="214">
        <v>0</v>
      </c>
      <c r="N39" s="214">
        <v>0</v>
      </c>
      <c r="O39" s="214">
        <v>0</v>
      </c>
      <c r="P39" s="214"/>
      <c r="Q39" s="326">
        <f>SUM(B39:P39)</f>
        <v>0</v>
      </c>
      <c r="R39" s="327"/>
      <c r="S39" s="4"/>
      <c r="T39" s="328" t="s">
        <v>96</v>
      </c>
      <c r="U39" s="58"/>
      <c r="Y39" s="3"/>
      <c r="Z39" s="3"/>
      <c r="AA39" s="3"/>
      <c r="AB39" s="3"/>
    </row>
    <row r="40" spans="1:38" ht="20.100000000000001" customHeight="1" thickBot="1" x14ac:dyDescent="0.25">
      <c r="A40" s="371" t="s">
        <v>124</v>
      </c>
      <c r="B40" s="215"/>
      <c r="C40" s="215"/>
      <c r="D40" s="215"/>
      <c r="E40" s="215"/>
      <c r="F40" s="215"/>
      <c r="G40" s="216"/>
      <c r="H40" s="215"/>
      <c r="I40" s="215"/>
      <c r="J40" s="215"/>
      <c r="K40" s="215"/>
      <c r="L40" s="215"/>
      <c r="M40" s="215"/>
      <c r="N40" s="215"/>
      <c r="O40" s="215"/>
      <c r="P40" s="215"/>
      <c r="Q40" s="329">
        <f>SUM(B40:P40)</f>
        <v>0</v>
      </c>
      <c r="R40" s="330"/>
      <c r="S40" s="3"/>
      <c r="T40" s="3"/>
      <c r="U40" s="3"/>
      <c r="V40" s="3"/>
      <c r="W40" s="3"/>
      <c r="X40" s="3"/>
      <c r="Y40" s="3"/>
      <c r="Z40" s="3"/>
      <c r="AA40" s="3"/>
      <c r="AB40" s="3"/>
      <c r="AC40" s="3"/>
      <c r="AD40" s="3"/>
      <c r="AE40" s="3"/>
      <c r="AI40" s="3"/>
      <c r="AJ40" s="3"/>
      <c r="AK40" s="3"/>
      <c r="AL40" s="3"/>
    </row>
    <row r="41" spans="1:38" ht="20.100000000000001" customHeight="1" thickBot="1" x14ac:dyDescent="0.25">
      <c r="A41" s="331" t="s">
        <v>81</v>
      </c>
      <c r="B41" s="332" t="e">
        <f t="shared" ref="B41:Q41" si="5">B38-B39</f>
        <v>#DIV/0!</v>
      </c>
      <c r="C41" s="332" t="e">
        <f t="shared" si="5"/>
        <v>#DIV/0!</v>
      </c>
      <c r="D41" s="332" t="e">
        <f t="shared" si="5"/>
        <v>#DIV/0!</v>
      </c>
      <c r="E41" s="332" t="e">
        <f t="shared" si="5"/>
        <v>#DIV/0!</v>
      </c>
      <c r="F41" s="332" t="e">
        <f t="shared" si="5"/>
        <v>#DIV/0!</v>
      </c>
      <c r="G41" s="332" t="e">
        <f t="shared" si="5"/>
        <v>#DIV/0!</v>
      </c>
      <c r="H41" s="332" t="e">
        <f t="shared" si="5"/>
        <v>#DIV/0!</v>
      </c>
      <c r="I41" s="332" t="e">
        <f t="shared" si="5"/>
        <v>#DIV/0!</v>
      </c>
      <c r="J41" s="332" t="e">
        <f t="shared" si="5"/>
        <v>#DIV/0!</v>
      </c>
      <c r="K41" s="332" t="e">
        <f t="shared" si="5"/>
        <v>#DIV/0!</v>
      </c>
      <c r="L41" s="332" t="e">
        <f t="shared" si="5"/>
        <v>#DIV/0!</v>
      </c>
      <c r="M41" s="332" t="e">
        <f t="shared" si="5"/>
        <v>#DIV/0!</v>
      </c>
      <c r="N41" s="332" t="e">
        <f t="shared" si="5"/>
        <v>#DIV/0!</v>
      </c>
      <c r="O41" s="332" t="e">
        <f t="shared" si="5"/>
        <v>#DIV/0!</v>
      </c>
      <c r="P41" s="332"/>
      <c r="Q41" s="332" t="e">
        <f t="shared" si="5"/>
        <v>#DIV/0!</v>
      </c>
      <c r="R41" s="333"/>
      <c r="S41" s="3"/>
      <c r="T41" s="3"/>
      <c r="U41" s="3"/>
      <c r="V41" s="3"/>
      <c r="W41" s="3"/>
      <c r="X41" s="3"/>
      <c r="Y41" s="3"/>
      <c r="Z41" s="3"/>
      <c r="AA41" s="3"/>
      <c r="AB41" s="3"/>
      <c r="AC41" s="3"/>
      <c r="AD41" s="3"/>
      <c r="AE41" s="3"/>
      <c r="AI41" s="3"/>
      <c r="AJ41" s="3"/>
      <c r="AK41" s="3"/>
      <c r="AL41" s="3"/>
    </row>
    <row r="42" spans="1:38" ht="20.100000000000001" customHeight="1" thickBot="1" x14ac:dyDescent="0.25">
      <c r="A42" s="5"/>
      <c r="B42" s="334"/>
      <c r="C42" s="334"/>
      <c r="F42" s="334"/>
      <c r="G42" s="334"/>
      <c r="H42" s="334"/>
      <c r="I42" s="334"/>
      <c r="J42" s="334"/>
      <c r="K42" s="334"/>
      <c r="L42" s="334"/>
      <c r="M42" s="334"/>
      <c r="N42" s="334"/>
      <c r="O42" s="334"/>
      <c r="P42" s="334"/>
      <c r="Q42" s="335"/>
      <c r="R42" s="335"/>
      <c r="S42" s="3"/>
      <c r="T42" s="3"/>
      <c r="U42" s="3"/>
      <c r="V42" s="3"/>
      <c r="W42" s="3"/>
      <c r="X42" s="3"/>
      <c r="Y42" s="3"/>
      <c r="Z42" s="3"/>
      <c r="AA42" s="3"/>
      <c r="AB42" s="3"/>
      <c r="AC42" s="3"/>
      <c r="AD42" s="3"/>
      <c r="AE42" s="3"/>
      <c r="AI42" s="3"/>
      <c r="AJ42" s="3"/>
      <c r="AK42" s="3"/>
      <c r="AL42" s="3"/>
    </row>
    <row r="43" spans="1:38" s="1" customFormat="1" ht="20.100000000000001" customHeight="1" x14ac:dyDescent="0.25">
      <c r="A43" s="336" t="s">
        <v>24</v>
      </c>
      <c r="B43" s="337" t="s">
        <v>27</v>
      </c>
      <c r="C43" s="337"/>
      <c r="D43" s="338"/>
      <c r="E43" s="337" t="s">
        <v>25</v>
      </c>
      <c r="F43" s="337"/>
      <c r="G43" s="337"/>
      <c r="H43" s="337"/>
      <c r="I43" s="337"/>
      <c r="J43" s="337"/>
      <c r="K43" s="337"/>
      <c r="L43" s="337"/>
      <c r="M43" s="337"/>
      <c r="N43" s="337"/>
      <c r="O43" s="338"/>
      <c r="P43" s="337" t="s">
        <v>1</v>
      </c>
      <c r="Q43" s="337"/>
      <c r="R43" s="337"/>
      <c r="S43" s="339"/>
      <c r="T43" s="339"/>
      <c r="U43" s="339"/>
      <c r="V43" s="339"/>
      <c r="W43" s="339"/>
      <c r="X43" s="339"/>
      <c r="Y43" s="339"/>
      <c r="Z43" s="339"/>
      <c r="AA43" s="339"/>
      <c r="AB43" s="339"/>
      <c r="AC43" s="339"/>
      <c r="AD43" s="339"/>
      <c r="AE43" s="340"/>
    </row>
    <row r="44" spans="1:38" s="2" customFormat="1" ht="20.100000000000001" customHeight="1" x14ac:dyDescent="0.25">
      <c r="A44" s="257" t="s">
        <v>28</v>
      </c>
      <c r="B44" s="547" t="s">
        <v>34</v>
      </c>
      <c r="C44" s="534"/>
      <c r="D44" s="548"/>
      <c r="E44" s="552" t="s">
        <v>74</v>
      </c>
      <c r="F44" s="534"/>
      <c r="G44" s="534"/>
      <c r="H44" s="534"/>
      <c r="I44" s="534"/>
      <c r="J44" s="534"/>
      <c r="K44" s="534"/>
      <c r="L44" s="534"/>
      <c r="M44" s="534"/>
      <c r="N44" s="534"/>
      <c r="O44" s="548"/>
      <c r="P44" s="217"/>
      <c r="Q44" s="156"/>
      <c r="R44" s="156"/>
      <c r="S44" s="148"/>
      <c r="T44" s="148"/>
      <c r="U44" s="148"/>
      <c r="V44" s="148"/>
      <c r="W44" s="148"/>
      <c r="X44" s="148"/>
      <c r="Y44" s="148"/>
      <c r="Z44" s="148"/>
      <c r="AA44" s="148"/>
      <c r="AB44" s="148"/>
      <c r="AC44" s="148"/>
      <c r="AD44" s="148"/>
      <c r="AE44" s="204"/>
    </row>
    <row r="45" spans="1:38" s="2" customFormat="1" ht="20.100000000000001" customHeight="1" thickBot="1" x14ac:dyDescent="0.3">
      <c r="A45" s="341" t="s">
        <v>26</v>
      </c>
      <c r="B45" s="549" t="s">
        <v>34</v>
      </c>
      <c r="C45" s="550"/>
      <c r="D45" s="551"/>
      <c r="E45" s="553" t="s">
        <v>74</v>
      </c>
      <c r="F45" s="550"/>
      <c r="G45" s="550"/>
      <c r="H45" s="550"/>
      <c r="I45" s="550"/>
      <c r="J45" s="550"/>
      <c r="K45" s="550"/>
      <c r="L45" s="550"/>
      <c r="M45" s="550"/>
      <c r="N45" s="550"/>
      <c r="O45" s="551"/>
      <c r="P45" s="218"/>
      <c r="Q45" s="205"/>
      <c r="R45" s="205"/>
      <c r="S45" s="206"/>
      <c r="T45" s="206"/>
      <c r="U45" s="206"/>
      <c r="V45" s="206"/>
      <c r="W45" s="206"/>
      <c r="X45" s="206"/>
      <c r="Y45" s="206"/>
      <c r="Z45" s="206"/>
      <c r="AA45" s="206"/>
      <c r="AB45" s="206"/>
      <c r="AC45" s="206"/>
      <c r="AD45" s="206"/>
      <c r="AE45" s="207"/>
    </row>
    <row r="46" spans="1:38" ht="20.100000000000001" customHeight="1" thickBot="1" x14ac:dyDescent="0.25">
      <c r="S46" s="3"/>
      <c r="T46" s="3"/>
      <c r="U46" s="3"/>
      <c r="V46" s="3"/>
      <c r="W46" s="3"/>
      <c r="X46" s="3"/>
      <c r="Y46" s="3"/>
      <c r="Z46" s="3"/>
      <c r="AA46" s="3"/>
      <c r="AB46" s="3"/>
      <c r="AC46" s="3"/>
      <c r="AD46" s="3"/>
      <c r="AE46" s="3"/>
      <c r="AI46" s="3"/>
      <c r="AJ46" s="3"/>
      <c r="AK46" s="3"/>
      <c r="AL46" s="3"/>
    </row>
    <row r="47" spans="1:38" s="2" customFormat="1" ht="20.100000000000001" customHeight="1" thickBot="1" x14ac:dyDescent="0.25">
      <c r="A47" s="167" t="s">
        <v>103</v>
      </c>
      <c r="B47" s="168"/>
      <c r="C47" s="169"/>
      <c r="D47" s="169"/>
      <c r="E47" s="169"/>
      <c r="F47" s="169"/>
      <c r="G47" s="169"/>
      <c r="H47" s="169"/>
      <c r="I47" s="169"/>
      <c r="J47" s="169"/>
      <c r="K47" s="169"/>
      <c r="L47" s="169"/>
      <c r="M47" s="169"/>
      <c r="N47" s="169"/>
      <c r="O47" s="169"/>
      <c r="P47" s="169"/>
      <c r="Q47" s="169"/>
      <c r="R47" s="169"/>
      <c r="S47" s="170"/>
      <c r="T47" s="170"/>
      <c r="U47" s="170"/>
      <c r="V47" s="170"/>
      <c r="W47" s="170"/>
      <c r="X47" s="170"/>
      <c r="Y47" s="170"/>
      <c r="Z47" s="170"/>
      <c r="AA47" s="342"/>
      <c r="AB47" s="342"/>
      <c r="AC47" s="342"/>
      <c r="AD47" s="342"/>
      <c r="AE47" s="343"/>
      <c r="AF47" s="44"/>
    </row>
    <row r="48" spans="1:38" s="2" customFormat="1" ht="20.100000000000001" customHeight="1" x14ac:dyDescent="0.2">
      <c r="A48" s="149"/>
      <c r="B48" s="150"/>
      <c r="C48" s="151"/>
      <c r="D48" s="151"/>
      <c r="E48" s="151"/>
      <c r="F48" s="151"/>
      <c r="G48" s="151"/>
      <c r="H48" s="151"/>
      <c r="I48" s="151"/>
      <c r="J48" s="151"/>
      <c r="K48" s="151"/>
      <c r="L48" s="151"/>
      <c r="M48" s="151"/>
      <c r="N48" s="151"/>
      <c r="O48" s="151"/>
      <c r="P48" s="151"/>
      <c r="Q48" s="151"/>
      <c r="R48" s="151"/>
      <c r="S48" s="152"/>
      <c r="T48" s="152"/>
      <c r="U48" s="152"/>
      <c r="V48" s="152"/>
      <c r="W48" s="152"/>
      <c r="X48" s="152"/>
      <c r="Y48" s="152"/>
      <c r="Z48" s="152"/>
      <c r="AA48" s="157"/>
      <c r="AB48" s="157"/>
      <c r="AC48" s="157"/>
      <c r="AD48" s="157"/>
      <c r="AE48" s="158"/>
      <c r="AF48" s="30"/>
    </row>
    <row r="49" spans="1:32" s="2" customFormat="1" ht="20.100000000000001" customHeight="1" x14ac:dyDescent="0.2">
      <c r="A49" s="149"/>
      <c r="B49" s="151"/>
      <c r="C49" s="151"/>
      <c r="D49" s="151"/>
      <c r="E49" s="151"/>
      <c r="F49" s="151"/>
      <c r="G49" s="151"/>
      <c r="H49" s="151"/>
      <c r="I49" s="151"/>
      <c r="J49" s="151"/>
      <c r="K49" s="151"/>
      <c r="L49" s="151"/>
      <c r="M49" s="151"/>
      <c r="N49" s="151"/>
      <c r="O49" s="151"/>
      <c r="P49" s="151"/>
      <c r="Q49" s="151"/>
      <c r="R49" s="151"/>
      <c r="S49" s="152"/>
      <c r="T49" s="152"/>
      <c r="U49" s="152"/>
      <c r="V49" s="152"/>
      <c r="W49" s="152"/>
      <c r="X49" s="152"/>
      <c r="Y49" s="152"/>
      <c r="Z49" s="152"/>
      <c r="AA49" s="157"/>
      <c r="AB49" s="157"/>
      <c r="AC49" s="157"/>
      <c r="AD49" s="157"/>
      <c r="AE49" s="158"/>
      <c r="AF49" s="30"/>
    </row>
    <row r="50" spans="1:32" s="2" customFormat="1" ht="20.100000000000001" customHeight="1" x14ac:dyDescent="0.2">
      <c r="A50" s="149"/>
      <c r="B50" s="151"/>
      <c r="C50" s="151"/>
      <c r="D50" s="151"/>
      <c r="E50" s="151"/>
      <c r="F50" s="151"/>
      <c r="G50" s="151"/>
      <c r="H50" s="151"/>
      <c r="I50" s="151"/>
      <c r="J50" s="151"/>
      <c r="K50" s="151"/>
      <c r="L50" s="151"/>
      <c r="M50" s="151"/>
      <c r="N50" s="151"/>
      <c r="O50" s="151"/>
      <c r="P50" s="151"/>
      <c r="Q50" s="151"/>
      <c r="R50" s="151"/>
      <c r="S50" s="152"/>
      <c r="T50" s="152"/>
      <c r="U50" s="152"/>
      <c r="V50" s="152"/>
      <c r="W50" s="152"/>
      <c r="X50" s="152"/>
      <c r="Y50" s="152"/>
      <c r="Z50" s="152"/>
      <c r="AA50" s="157"/>
      <c r="AB50" s="157"/>
      <c r="AC50" s="157"/>
      <c r="AD50" s="157"/>
      <c r="AE50" s="158"/>
      <c r="AF50" s="30"/>
    </row>
    <row r="51" spans="1:32" s="2" customFormat="1" ht="20.100000000000001" customHeight="1" thickBot="1" x14ac:dyDescent="0.25">
      <c r="A51" s="153"/>
      <c r="B51" s="154"/>
      <c r="C51" s="154"/>
      <c r="D51" s="154"/>
      <c r="E51" s="154"/>
      <c r="F51" s="154"/>
      <c r="G51" s="154"/>
      <c r="H51" s="154"/>
      <c r="I51" s="154"/>
      <c r="J51" s="154"/>
      <c r="K51" s="154"/>
      <c r="L51" s="154"/>
      <c r="M51" s="154"/>
      <c r="N51" s="154"/>
      <c r="O51" s="154"/>
      <c r="P51" s="154"/>
      <c r="Q51" s="154"/>
      <c r="R51" s="154"/>
      <c r="S51" s="155"/>
      <c r="T51" s="155"/>
      <c r="U51" s="155"/>
      <c r="V51" s="155"/>
      <c r="W51" s="155"/>
      <c r="X51" s="155"/>
      <c r="Y51" s="155"/>
      <c r="Z51" s="155"/>
      <c r="AA51" s="159"/>
      <c r="AB51" s="159"/>
      <c r="AC51" s="159"/>
      <c r="AD51" s="159"/>
      <c r="AE51" s="160"/>
      <c r="AF51" s="44"/>
    </row>
  </sheetData>
  <sheetProtection algorithmName="SHA-512" hashValue="p8UBdK60TN7Mq/RjT2sISfIYqSX6ZrLzsDJRys23JIzf4MjnT2F466lrhFuXpev4L4vD+N61c8YpeYq0flKeIg==" saltValue="LI0i0KAkqYt630Fg140b+Q==" spinCount="100000" sheet="1" objects="1" scenarios="1"/>
  <mergeCells count="35">
    <mergeCell ref="W7:X7"/>
    <mergeCell ref="W8:X8"/>
    <mergeCell ref="U2:V2"/>
    <mergeCell ref="U3:V3"/>
    <mergeCell ref="U4:V4"/>
    <mergeCell ref="U5:V5"/>
    <mergeCell ref="U6:V6"/>
    <mergeCell ref="U7:V7"/>
    <mergeCell ref="U8:V8"/>
    <mergeCell ref="W2:X2"/>
    <mergeCell ref="W3:X3"/>
    <mergeCell ref="W4:X4"/>
    <mergeCell ref="W5:X5"/>
    <mergeCell ref="W6:X6"/>
    <mergeCell ref="K8:L8"/>
    <mergeCell ref="B44:D44"/>
    <mergeCell ref="B45:D45"/>
    <mergeCell ref="E44:O44"/>
    <mergeCell ref="E45:O45"/>
    <mergeCell ref="K2:L3"/>
    <mergeCell ref="K4:L5"/>
    <mergeCell ref="H8:I8"/>
    <mergeCell ref="C6:I6"/>
    <mergeCell ref="M2:R3"/>
    <mergeCell ref="M4:R5"/>
    <mergeCell ref="M7:R7"/>
    <mergeCell ref="M8:R8"/>
    <mergeCell ref="B2:I2"/>
    <mergeCell ref="B3:I3"/>
    <mergeCell ref="B4:I4"/>
    <mergeCell ref="B5:I5"/>
    <mergeCell ref="B7:I7"/>
    <mergeCell ref="D8:G8"/>
    <mergeCell ref="B8:C8"/>
    <mergeCell ref="K7:L7"/>
  </mergeCells>
  <pageMargins left="0.25" right="0.24" top="0.45" bottom="0.14000000000000001" header="0.13" footer="0.24"/>
  <pageSetup paperSize="8" scale="61" orientation="landscape" r:id="rId1"/>
  <headerFooter alignWithMargins="0">
    <oddHeader>&amp;CWCC Year 5 Survey Stratum Summary Sheet V2.1          March 2021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Select from list" xr:uid="{00000000-0002-0000-0200-000000000000}">
          <x14:formula1>
            <xm:f>Lookups!$H$3:$H$5</xm:f>
          </x14:formula1>
          <xm:sqref>E45:O45</xm:sqref>
        </x14:dataValidation>
        <x14:dataValidation type="list" allowBlank="1" showInputMessage="1" showErrorMessage="1" xr:uid="{00000000-0002-0000-0200-000001000000}">
          <x14:formula1>
            <xm:f>Lookups!$B$3:$B$7</xm:f>
          </x14:formula1>
          <xm:sqref>E44:O44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7"/>
  <sheetViews>
    <sheetView workbookViewId="0">
      <selection activeCell="L44" sqref="L44"/>
    </sheetView>
  </sheetViews>
  <sheetFormatPr defaultRowHeight="12.75" x14ac:dyDescent="0.2"/>
  <sheetData>
    <row r="2" spans="2:17" ht="15.75" x14ac:dyDescent="0.25">
      <c r="B2" s="161" t="s">
        <v>28</v>
      </c>
      <c r="C2" s="161"/>
      <c r="D2" s="161"/>
      <c r="E2" s="161"/>
      <c r="F2" s="161"/>
      <c r="G2" s="161"/>
      <c r="H2" s="161" t="s">
        <v>26</v>
      </c>
      <c r="I2" s="161"/>
      <c r="J2" s="161"/>
      <c r="K2" s="161"/>
      <c r="L2" s="161"/>
      <c r="M2" s="161"/>
      <c r="N2" s="161"/>
      <c r="O2" s="161"/>
      <c r="P2" s="161"/>
      <c r="Q2" s="161"/>
    </row>
    <row r="3" spans="2:17" ht="15.75" x14ac:dyDescent="0.25">
      <c r="B3" s="161" t="s">
        <v>74</v>
      </c>
      <c r="C3" s="161"/>
      <c r="D3" s="161"/>
      <c r="E3" s="161"/>
      <c r="F3" s="161"/>
      <c r="G3" s="161"/>
      <c r="H3" s="161" t="s">
        <v>74</v>
      </c>
      <c r="I3" s="161"/>
      <c r="J3" s="161"/>
      <c r="K3" s="161"/>
      <c r="L3" s="161"/>
      <c r="M3" s="161"/>
      <c r="N3" s="161"/>
      <c r="O3" s="161"/>
      <c r="P3" s="161"/>
      <c r="Q3" s="161"/>
    </row>
    <row r="4" spans="2:17" ht="15" x14ac:dyDescent="0.2">
      <c r="B4" s="162" t="s">
        <v>29</v>
      </c>
      <c r="C4" s="162"/>
      <c r="D4" s="162"/>
      <c r="E4" s="162"/>
      <c r="F4" s="162"/>
      <c r="G4" s="162"/>
      <c r="H4" s="162" t="s">
        <v>32</v>
      </c>
      <c r="I4" s="162"/>
      <c r="J4" s="162"/>
      <c r="K4" s="162"/>
      <c r="L4" s="162"/>
      <c r="M4" s="162"/>
      <c r="N4" s="162"/>
      <c r="O4" s="162"/>
      <c r="P4" s="162"/>
      <c r="Q4" s="162"/>
    </row>
    <row r="5" spans="2:17" ht="15" x14ac:dyDescent="0.2">
      <c r="B5" s="162" t="s">
        <v>30</v>
      </c>
      <c r="C5" s="162"/>
      <c r="D5" s="162"/>
      <c r="E5" s="162"/>
      <c r="F5" s="162"/>
      <c r="G5" s="162"/>
      <c r="H5" s="162" t="s">
        <v>33</v>
      </c>
      <c r="I5" s="162"/>
      <c r="J5" s="162"/>
      <c r="K5" s="162"/>
      <c r="L5" s="162"/>
      <c r="M5" s="162"/>
      <c r="N5" s="162"/>
      <c r="O5" s="162"/>
      <c r="P5" s="162"/>
      <c r="Q5" s="162"/>
    </row>
    <row r="6" spans="2:17" x14ac:dyDescent="0.2">
      <c r="B6" s="163" t="s">
        <v>31</v>
      </c>
      <c r="C6" s="164"/>
      <c r="D6" s="164"/>
      <c r="E6" s="164"/>
      <c r="F6" s="164"/>
      <c r="G6" s="164"/>
      <c r="H6" s="164"/>
      <c r="I6" s="164"/>
      <c r="J6" s="164"/>
      <c r="K6" s="164"/>
      <c r="L6" s="164"/>
      <c r="M6" s="164"/>
      <c r="N6" s="164"/>
      <c r="O6" s="164"/>
      <c r="P6" s="164"/>
      <c r="Q6" s="164"/>
    </row>
    <row r="7" spans="2:17" x14ac:dyDescent="0.2">
      <c r="B7" s="225" t="s">
        <v>101</v>
      </c>
      <c r="C7" s="143"/>
      <c r="D7" s="143"/>
      <c r="E7" s="143"/>
      <c r="F7" s="143"/>
      <c r="G7" s="143"/>
      <c r="H7" s="143"/>
      <c r="I7" s="143"/>
      <c r="J7" s="143"/>
      <c r="K7" s="143"/>
      <c r="L7" s="143"/>
      <c r="M7" s="143"/>
      <c r="N7" s="143"/>
      <c r="O7" s="143"/>
      <c r="P7" s="143"/>
      <c r="Q7" s="143"/>
    </row>
  </sheetData>
  <sheetProtection algorithmName="SHA-512" hashValue="Gu9145eJBjyLKBoitsBtNJnKIWPCfGqUa7Va65GW1DdcYHLT8S2GhkcO5/PML0xQ8tF3J48fSaTuhxJuXWFJBg==" saltValue="ba9TFgew236mmy7XvftQE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H88"/>
  <sheetViews>
    <sheetView showGridLines="0" zoomScaleNormal="100" zoomScalePageLayoutView="115" workbookViewId="0">
      <selection activeCell="P16" sqref="P16"/>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ref="F70:J70" si="1">COUNT(F10:F69)</f>
        <v>0</v>
      </c>
      <c r="G70" s="126">
        <f t="shared" si="1"/>
        <v>0</v>
      </c>
      <c r="H70" s="126">
        <f t="shared" si="1"/>
        <v>0</v>
      </c>
      <c r="I70" s="126">
        <f t="shared" si="1"/>
        <v>0</v>
      </c>
      <c r="J70" s="126">
        <f t="shared" si="1"/>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2">COUNTIF(T10:T69,"Y")</f>
        <v>0</v>
      </c>
      <c r="U70" s="177">
        <f t="shared" si="2"/>
        <v>0</v>
      </c>
      <c r="V70" s="178">
        <f t="shared" si="2"/>
        <v>0</v>
      </c>
      <c r="X70" s="179">
        <f t="shared" si="2"/>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YCfCKGw0chjTaTE9lMWHo+o6VpSpwG+qIj2wXbkUBa3WJtA+MRVLw7EMrQMMtm5vLW9M3CKgrU7UkR8YqEJJig==" saltValue="x+WdueybL+LTWGzRl64b8Q==" spinCount="100000" sheet="1" objects="1" scenarios="1"/>
  <mergeCells count="20">
    <mergeCell ref="E75:F75"/>
    <mergeCell ref="E73:F73"/>
    <mergeCell ref="A6:B6"/>
    <mergeCell ref="C2:M2"/>
    <mergeCell ref="C3:M3"/>
    <mergeCell ref="C4:E4"/>
    <mergeCell ref="K4:M4"/>
    <mergeCell ref="C5:E5"/>
    <mergeCell ref="K5:M5"/>
    <mergeCell ref="C6:M6"/>
    <mergeCell ref="F4:J4"/>
    <mergeCell ref="F5:J5"/>
    <mergeCell ref="H75:N75"/>
    <mergeCell ref="H73:N73"/>
    <mergeCell ref="O2:R2"/>
    <mergeCell ref="O75:X75"/>
    <mergeCell ref="O73:X73"/>
    <mergeCell ref="O6:R6"/>
    <mergeCell ref="X8:X9"/>
    <mergeCell ref="O3:R3"/>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H88"/>
  <sheetViews>
    <sheetView showGridLines="0" zoomScaleNormal="100" workbookViewId="0">
      <selection activeCell="P19" sqref="P1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2</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9aHijDm3amP+6t8VEKI5ULAfey2xrCrFDEypj6D2v+wn+8BSyLFXrFxFWWqBSad7pccB5f9rbCBMNHcr1wpS5w==" saltValue="CNRPH6CcyG3ysiia3H6ue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88"/>
  <sheetViews>
    <sheetView showGridLines="0" topLeftCell="A22"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3</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xKNn7pErc6jptR7tvhD4CHlLpobbPJcACvfP4fmRorXKAAIF0fbDtP2QfTIsYSJYVTVmhaBFHce/9HfyAP9JCQ==" saltValue="UWncpmSJN/jS2dcIvbscj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4</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D6HVZgN1kVgOtJ83EGXkMVZ/ge0mXR+SzRocct7o5dCJf2lv4VSczbO/R05uLMFZnshMKUqplOB2aQaS10+Mng==" saltValue="uZNhFDRV+KYnBQyXLXQ5A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5</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juPgqp56aGYo4X+eXw6AdgqvtWSKehWAYaopwMW57uX/ppnJOAUgw/t6CvZh3kPrlA5NerB12ZuTS6hK880yQg==" saltValue="vFd8y8QwEQ1xKF9mVBeCFQ=="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6</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IJwrmZb2Dn0ycHEJsM2edFkL61ZJNeYuU7n9/l5cIT0fTjip6xMfXMiZ7jDSQ3gWevkq5IigQAdpLGK7MbY+XA==" saltValue="Kg7m83/5MVa7U+phLf25jQ=="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7</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22P+kyae8XkXNNrh725kgUMa4nVDG9CJ1HlfCwGdXG9zaLkiqzpCNz7z2DTch0VUZCof7wzWW6W/SPUfNvqsHA==" saltValue="G7tu+uMNR4rsyR0NaY4+CQ=="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8</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yk/rXjupLkkM0ibgJxpfQAQL4DadcJCsLMocnVarBOTr1Wg6o/KgzgaZ3M1nsYYt50xhSaVDg2FTP32pj4kfRQ==" saltValue="4LOF1Irpsnid8p+u7O31M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9</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sFaQ+Oqg18Vna3BZl/d101eTSxwMeF4pS0nX+5Y7uUOv6dtudd04ShkC3BozrNdrVmak9NWRarY6RVJtm4uvCg==" saltValue="t+ZlqNjwNoFjJHuKL8Zkl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10</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TboQSQGwpurPcfAVJfwOPsbq+8qL09SgFF4Yxz4YvX5vJZNxIVKB66GwFY+DWjycHV6zpUIqYxoyf4rTZDCMnQ==" saltValue="yg9KwU85xvkWQagjTvDPb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11</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16KE92L1KnFhLerFDYgLHM+AHxAgdQtXParuitkUIk43yxN0TNnZlgEYxwwbowUZGH8snUWsRaiPPx4JsMu+ZQ==" saltValue="XQfe6M11bWh3ZzoGN1s5LA=="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12</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DaoRRflfSgV/qnX9BT/Z0yUxpSr4BkZGJQ+4rIARl1lAcTstRyMZAmjXgtTMpEb7tEXINyT8qOTzL8OPknUpXA==" saltValue="6LQyTu5jbyHMSiQtqtlCA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13</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IIYHGVRd1leEQxDYX0inc7FJHtsImWymtn+ZNEe2VY7oSoNzZqqXylI/Q9wcKWIMFGkIP86vr+aiuHXz6/pmhQ==" saltValue="zyiSp30ZeMZQimXeGRDpq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14</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nRMHnjBnjnj5OVLvDQhHO+Hzyspsnj7hfnqM+3u0xF6AQbgHNt5lNfNZWJQYtkP853TD/PxYf+Dy9fu9P+WWOg==" saltValue="jU7G7joUWKaKD3FO4EhB+Q=="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15</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QrjdSGlmsEXARz3tc9z+jC4qs9wifeMxppBsqmWCkrNN4GiTmwmg0w5Sgad/QT0ii6bnD62RcRLiUuRzScWAiQ==" saltValue="MutPxKbbreTNis0ZQrw0rA=="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16</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phqsuuYtEpSkQ4ZdW288QpXFaNIxsxQJLEuWsmKWs756mLlOEpuA+zfbvnzmFM7XFQBrgwmaaO3PeClBOVPRRA==" saltValue="aBs9DAhzS7JD53JMDXIB7Q=="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17</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tGlLkM2B7xsCkYH3zPArvy5zKpxKH+niI6L5fwMaRMOC0IV0ydQLvfYPqXFcB8ZpG9kE/GBGHQtmxNwpfLNSNA==" saltValue="CT3cdCOO/8VKzhjCFN85l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18</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0GnrrY1+ppaQpGTr3rNU16pe1kcqrnc9tqODluymCrpm66NAVWTA+tB9P6dfaPMdPCg2N+knq/wiQEhvlgwqnQ==" saltValue="iKaHD2e/AB4S88a7R8WiF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19</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550F6iUiUBTQar4U+F15NxuVLoJD6ACHyMj67C86/m6UXTQYN2wcPeIuT3fGIT9XRvSxfg417NsyJ/YpEjuyCQ==" saltValue="5pJC45j+mgBF0Kggg+PtE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20</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x2PX0jYgUTqqAoqkgtiuSMztQW5FtNdo9DiQhN+A0EjarjvwwRBOEKL+qIo6SnhsG5gllW0ukWBwF1hB9eam4g==" saltValue="GG9HWekFzuQMjYAty43fBg=="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H88"/>
  <sheetViews>
    <sheetView showGridLines="0" topLeftCell="A52"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21</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RDOYOi7E5rzVldvE5pYG0tHHXE9GVpSjUJHFXJVypYAymeKC5thZEgxOfC0e+D/1D4Gwsl5+57IqRPE8B77vwA==" saltValue="T3AZWsuvMS32dyea3bB0bw==" spinCount="100000"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F25F-E7BE-49C7-8654-284D21EAAB69}">
  <sheetPr codeName="Sheet28">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22</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qj6EybTb0Wnw6cnQ9VJHIdF5izwsHYlQKP1V6IH51wE8L8NbBzE+mkybte1LkUDTU6kAWz2qgzLcQbHhWtJQ0Q==" saltValue="LeKEd9oEQ5Upo621qLMxPQ==" spinCount="100000" sheet="1" objects="1" scenarios="1"/>
  <mergeCells count="20">
    <mergeCell ref="O6:R6"/>
    <mergeCell ref="C2:M2"/>
    <mergeCell ref="O2:R2"/>
    <mergeCell ref="C3:M3"/>
    <mergeCell ref="O3:R3"/>
    <mergeCell ref="C4:E4"/>
    <mergeCell ref="F4:J4"/>
    <mergeCell ref="K4:M4"/>
    <mergeCell ref="C5:E5"/>
    <mergeCell ref="F5:J5"/>
    <mergeCell ref="K5:M5"/>
    <mergeCell ref="A6:B6"/>
    <mergeCell ref="C6:M6"/>
    <mergeCell ref="X8:X9"/>
    <mergeCell ref="E73:F73"/>
    <mergeCell ref="H73:N73"/>
    <mergeCell ref="O73:X73"/>
    <mergeCell ref="E75:F75"/>
    <mergeCell ref="H75:N75"/>
    <mergeCell ref="O75:X75"/>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6E077-A330-40AB-892B-FB11EC718559}">
  <sheetPr codeName="Sheet29">
    <pageSetUpPr fitToPage="1"/>
  </sheetPr>
  <dimension ref="A1:AH88"/>
  <sheetViews>
    <sheetView showGridLines="0" zoomScale="115" zoomScaleNormal="115" workbookViewId="0">
      <selection activeCell="AA24" sqref="AA2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194" t="s">
        <v>68</v>
      </c>
      <c r="B1" s="195"/>
      <c r="C1" s="172"/>
      <c r="D1" s="172"/>
      <c r="E1" s="172"/>
      <c r="F1" s="172"/>
      <c r="G1" s="172"/>
      <c r="H1" s="172"/>
      <c r="I1" s="172"/>
      <c r="J1" s="172"/>
      <c r="K1" s="172"/>
      <c r="L1" s="172"/>
      <c r="M1" s="172"/>
      <c r="N1" s="172"/>
      <c r="O1" s="172"/>
      <c r="P1" s="172"/>
      <c r="Q1" s="173"/>
      <c r="R1" s="173"/>
      <c r="S1" s="173"/>
      <c r="T1" s="173"/>
      <c r="U1" s="173"/>
      <c r="V1" s="172"/>
    </row>
    <row r="2" spans="1:29" s="2" customFormat="1" ht="15.75" customHeight="1" x14ac:dyDescent="0.25">
      <c r="A2" s="196" t="s">
        <v>8</v>
      </c>
      <c r="B2" s="197"/>
      <c r="C2" s="584" t="str">
        <f>'Aerial Stratum Summary_V0.1'!B2</f>
        <v>&lt;Enter Project Name Here&gt;</v>
      </c>
      <c r="D2" s="585"/>
      <c r="E2" s="585"/>
      <c r="F2" s="585"/>
      <c r="G2" s="585"/>
      <c r="H2" s="585"/>
      <c r="I2" s="585"/>
      <c r="J2" s="585"/>
      <c r="K2" s="585"/>
      <c r="L2" s="585"/>
      <c r="M2" s="586"/>
      <c r="N2" s="174"/>
      <c r="O2" s="571" t="s">
        <v>61</v>
      </c>
      <c r="P2" s="572"/>
      <c r="Q2" s="572"/>
      <c r="R2" s="572"/>
      <c r="S2" s="349"/>
      <c r="T2" s="354"/>
      <c r="U2" s="354"/>
      <c r="V2" s="354"/>
      <c r="W2" s="354"/>
      <c r="X2" s="355"/>
      <c r="AC2" s="1"/>
    </row>
    <row r="3" spans="1:29" s="2" customFormat="1" ht="16.5" thickBot="1" x14ac:dyDescent="0.3">
      <c r="A3" s="198" t="s">
        <v>47</v>
      </c>
      <c r="B3" s="199"/>
      <c r="C3" s="587" t="str">
        <f>'Aerial Stratum Summary_V0.1'!B3</f>
        <v>&lt;Enter 15-digit Project ID&gt;</v>
      </c>
      <c r="D3" s="588"/>
      <c r="E3" s="588"/>
      <c r="F3" s="588"/>
      <c r="G3" s="588"/>
      <c r="H3" s="588"/>
      <c r="I3" s="588"/>
      <c r="J3" s="588"/>
      <c r="K3" s="588"/>
      <c r="L3" s="588"/>
      <c r="M3" s="589"/>
      <c r="N3" s="174"/>
      <c r="O3" s="580" t="s">
        <v>62</v>
      </c>
      <c r="P3" s="581"/>
      <c r="Q3" s="581"/>
      <c r="R3" s="581"/>
      <c r="S3" s="350"/>
      <c r="T3" s="221"/>
      <c r="U3" s="221"/>
      <c r="V3" s="221"/>
      <c r="W3" s="221"/>
      <c r="X3" s="222"/>
      <c r="AC3" s="1"/>
    </row>
    <row r="4" spans="1:29" s="2" customFormat="1" ht="18.75" customHeight="1" thickBot="1" x14ac:dyDescent="0.3">
      <c r="A4" s="198" t="s">
        <v>16</v>
      </c>
      <c r="B4" s="200"/>
      <c r="C4" s="590" t="str">
        <f>'Aerial Stratum Summary_V0.1'!B4</f>
        <v>&lt;Enter stratum number&gt;</v>
      </c>
      <c r="D4" s="588"/>
      <c r="E4" s="591"/>
      <c r="F4" s="602" t="s">
        <v>60</v>
      </c>
      <c r="G4" s="603"/>
      <c r="H4" s="603"/>
      <c r="I4" s="603"/>
      <c r="J4" s="604"/>
      <c r="K4" s="592">
        <v>23</v>
      </c>
      <c r="L4" s="593"/>
      <c r="M4" s="594"/>
      <c r="N4" s="174"/>
      <c r="O4" s="229" t="s">
        <v>104</v>
      </c>
      <c r="P4" s="228"/>
      <c r="Q4" s="228"/>
      <c r="R4" s="228"/>
      <c r="S4" s="351"/>
      <c r="T4" s="347"/>
      <c r="U4" s="347"/>
      <c r="V4" s="347"/>
      <c r="W4" s="347"/>
      <c r="X4" s="230"/>
      <c r="AC4" s="1"/>
    </row>
    <row r="5" spans="1:29" s="2" customFormat="1" ht="15.75" x14ac:dyDescent="0.2">
      <c r="A5" s="198" t="s">
        <v>12</v>
      </c>
      <c r="B5" s="201"/>
      <c r="C5" s="595">
        <f>'Aerial Stratum Summary_V0.1'!B8</f>
        <v>0</v>
      </c>
      <c r="D5" s="596"/>
      <c r="E5" s="597"/>
      <c r="F5" s="602" t="s">
        <v>58</v>
      </c>
      <c r="G5" s="603"/>
      <c r="H5" s="603"/>
      <c r="I5" s="603"/>
      <c r="J5" s="604"/>
      <c r="K5" s="595">
        <f>'Aerial Stratum Summary_V0.1'!H8</f>
        <v>0</v>
      </c>
      <c r="L5" s="596"/>
      <c r="M5" s="598"/>
      <c r="N5" s="174"/>
      <c r="O5" s="219" t="s">
        <v>100</v>
      </c>
      <c r="P5" s="220"/>
      <c r="Q5" s="220"/>
      <c r="R5" s="348"/>
      <c r="S5" s="352"/>
      <c r="T5" s="231"/>
      <c r="U5" s="231"/>
      <c r="V5" s="231"/>
      <c r="W5" s="231"/>
      <c r="X5" s="232"/>
    </row>
    <row r="6" spans="1:29" s="2" customFormat="1" ht="39.75" customHeight="1" thickBot="1" x14ac:dyDescent="0.3">
      <c r="A6" s="582" t="s">
        <v>93</v>
      </c>
      <c r="B6" s="583"/>
      <c r="C6" s="599"/>
      <c r="D6" s="600"/>
      <c r="E6" s="600"/>
      <c r="F6" s="600"/>
      <c r="G6" s="600"/>
      <c r="H6" s="600"/>
      <c r="I6" s="600"/>
      <c r="J6" s="600"/>
      <c r="K6" s="600"/>
      <c r="L6" s="600"/>
      <c r="M6" s="601"/>
      <c r="N6" s="174"/>
      <c r="O6" s="576" t="s">
        <v>75</v>
      </c>
      <c r="P6" s="577"/>
      <c r="Q6" s="577"/>
      <c r="R6" s="577"/>
      <c r="S6" s="353"/>
      <c r="T6" s="356"/>
      <c r="U6" s="356"/>
      <c r="V6" s="356"/>
      <c r="W6" s="356"/>
      <c r="X6" s="357"/>
      <c r="AC6" s="1"/>
    </row>
    <row r="7" spans="1:29" s="2" customFormat="1" ht="16.5" thickBot="1" x14ac:dyDescent="0.3">
      <c r="A7" s="1"/>
      <c r="B7" s="14"/>
      <c r="Q7" s="609" t="s">
        <v>172</v>
      </c>
      <c r="R7" s="609"/>
      <c r="S7" s="609"/>
      <c r="T7" s="609"/>
      <c r="U7" s="609"/>
      <c r="V7" s="610"/>
      <c r="W7" s="611"/>
      <c r="X7" s="611"/>
    </row>
    <row r="8" spans="1:29" s="2" customFormat="1" ht="16.5" thickBot="1" x14ac:dyDescent="0.3">
      <c r="A8" s="181"/>
      <c r="B8" s="185" t="s">
        <v>171</v>
      </c>
      <c r="C8" s="170"/>
      <c r="D8" s="186"/>
      <c r="E8" s="186"/>
      <c r="F8" s="186"/>
      <c r="G8" s="186"/>
      <c r="H8" s="186"/>
      <c r="I8" s="186"/>
      <c r="J8" s="186"/>
      <c r="K8" s="170"/>
      <c r="L8" s="186"/>
      <c r="M8" s="186"/>
      <c r="N8" s="186"/>
      <c r="O8" s="186"/>
      <c r="P8" s="186"/>
      <c r="Q8" s="187"/>
      <c r="R8" s="6"/>
      <c r="S8" s="189" t="s">
        <v>107</v>
      </c>
      <c r="T8" s="190"/>
      <c r="U8" s="190"/>
      <c r="V8" s="189"/>
      <c r="X8" s="578" t="s">
        <v>108</v>
      </c>
    </row>
    <row r="9" spans="1:29" s="2" customFormat="1" ht="121.5" customHeight="1" thickBot="1" x14ac:dyDescent="0.25">
      <c r="A9" s="182" t="s">
        <v>86</v>
      </c>
      <c r="B9" s="224" t="str">
        <f>'Aerial Stratum Summary_V0.1'!B12</f>
        <v>Broadleaf</v>
      </c>
      <c r="C9" s="224" t="str">
        <f>'Aerial Stratum Summary_V0.1'!C12</f>
        <v>Conifer</v>
      </c>
      <c r="D9" s="224" t="str">
        <f>'Aerial Stratum Summary_V0.1'!D12</f>
        <v>Unknown species</v>
      </c>
      <c r="E9" s="224" t="str">
        <f>'Aerial Stratum Summary_V0.1'!E12</f>
        <v>Not Used</v>
      </c>
      <c r="F9" s="224" t="str">
        <f>'Aerial Stratum Summary_V0.1'!F12</f>
        <v>Not Used</v>
      </c>
      <c r="G9" s="224" t="str">
        <f>'Aerial Stratum Summary_V0.1'!G12</f>
        <v>Not Used</v>
      </c>
      <c r="H9" s="224" t="str">
        <f>'Aerial Stratum Summary_V0.1'!H12</f>
        <v>Not Used</v>
      </c>
      <c r="I9" s="224" t="str">
        <f>'Aerial Stratum Summary_V0.1'!I12</f>
        <v>Not Used</v>
      </c>
      <c r="J9" s="224" t="str">
        <f>'Aerial Stratum Summary_V0.1'!J12</f>
        <v>Not Used</v>
      </c>
      <c r="K9" s="224" t="str">
        <f>'Aerial Stratum Summary_V0.1'!K12</f>
        <v>Not Used</v>
      </c>
      <c r="L9" s="224" t="str">
        <f>'Aerial Stratum Summary_V0.1'!L12</f>
        <v>Not Used</v>
      </c>
      <c r="M9" s="224" t="str">
        <f>'Aerial Stratum Summary_V0.1'!M12</f>
        <v>Not Used</v>
      </c>
      <c r="N9" s="224" t="str">
        <f>'Aerial Stratum Summary_V0.1'!N12</f>
        <v>Not Used</v>
      </c>
      <c r="O9" s="224" t="str">
        <f>'Aerial Stratum Summary_V0.1'!O12</f>
        <v>Not Used</v>
      </c>
      <c r="P9" s="608" t="s">
        <v>173</v>
      </c>
      <c r="Q9" s="188" t="s">
        <v>106</v>
      </c>
      <c r="S9" s="188" t="s">
        <v>88</v>
      </c>
      <c r="T9" s="191" t="s">
        <v>87</v>
      </c>
      <c r="U9" s="192" t="s">
        <v>90</v>
      </c>
      <c r="V9" s="193" t="s">
        <v>89</v>
      </c>
      <c r="X9" s="579"/>
    </row>
    <row r="10" spans="1:29" s="10" customFormat="1" ht="24" customHeight="1" x14ac:dyDescent="0.2">
      <c r="A10" s="183">
        <v>1</v>
      </c>
      <c r="B10" s="144"/>
      <c r="C10" s="144"/>
      <c r="D10" s="144"/>
      <c r="E10" s="144"/>
      <c r="F10" s="144"/>
      <c r="G10" s="144"/>
      <c r="H10" s="144"/>
      <c r="I10" s="144"/>
      <c r="J10" s="144"/>
      <c r="K10" s="144"/>
      <c r="L10" s="144"/>
      <c r="M10" s="144"/>
      <c r="N10" s="144"/>
      <c r="O10" s="144"/>
      <c r="P10" s="145"/>
      <c r="Q10" s="621"/>
      <c r="S10" s="624"/>
      <c r="T10" s="625"/>
      <c r="U10" s="625"/>
      <c r="V10" s="626"/>
      <c r="X10" s="633"/>
    </row>
    <row r="11" spans="1:29" s="10" customFormat="1" ht="24" customHeight="1" x14ac:dyDescent="0.2">
      <c r="A11" s="184">
        <v>2</v>
      </c>
      <c r="B11" s="146"/>
      <c r="C11" s="146"/>
      <c r="D11" s="146"/>
      <c r="E11" s="146"/>
      <c r="F11" s="146"/>
      <c r="G11" s="146"/>
      <c r="H11" s="146"/>
      <c r="I11" s="146"/>
      <c r="J11" s="146"/>
      <c r="K11" s="146"/>
      <c r="L11" s="146"/>
      <c r="M11" s="146"/>
      <c r="N11" s="146"/>
      <c r="O11" s="146"/>
      <c r="P11" s="147"/>
      <c r="Q11" s="622"/>
      <c r="S11" s="627"/>
      <c r="T11" s="628"/>
      <c r="U11" s="628"/>
      <c r="V11" s="629"/>
      <c r="X11" s="633"/>
    </row>
    <row r="12" spans="1:29" s="10" customFormat="1" ht="24" customHeight="1" x14ac:dyDescent="0.2">
      <c r="A12" s="184">
        <v>3</v>
      </c>
      <c r="B12" s="146"/>
      <c r="C12" s="146"/>
      <c r="D12" s="146"/>
      <c r="E12" s="146"/>
      <c r="F12" s="146"/>
      <c r="G12" s="146"/>
      <c r="H12" s="146"/>
      <c r="I12" s="146"/>
      <c r="J12" s="146"/>
      <c r="K12" s="146"/>
      <c r="L12" s="146"/>
      <c r="M12" s="146"/>
      <c r="N12" s="146"/>
      <c r="O12" s="146"/>
      <c r="P12" s="147"/>
      <c r="Q12" s="622"/>
      <c r="S12" s="627"/>
      <c r="T12" s="628"/>
      <c r="U12" s="628"/>
      <c r="V12" s="629"/>
      <c r="X12" s="633"/>
    </row>
    <row r="13" spans="1:29" s="10" customFormat="1" ht="24" customHeight="1" x14ac:dyDescent="0.2">
      <c r="A13" s="184">
        <v>4</v>
      </c>
      <c r="B13" s="146"/>
      <c r="C13" s="146"/>
      <c r="D13" s="146"/>
      <c r="E13" s="146"/>
      <c r="F13" s="146"/>
      <c r="G13" s="146"/>
      <c r="H13" s="146"/>
      <c r="I13" s="146"/>
      <c r="J13" s="146"/>
      <c r="K13" s="146"/>
      <c r="L13" s="146"/>
      <c r="M13" s="146"/>
      <c r="N13" s="146"/>
      <c r="O13" s="146"/>
      <c r="P13" s="147"/>
      <c r="Q13" s="622"/>
      <c r="S13" s="627"/>
      <c r="T13" s="628"/>
      <c r="U13" s="628"/>
      <c r="V13" s="629"/>
      <c r="X13" s="633"/>
    </row>
    <row r="14" spans="1:29" s="10" customFormat="1" ht="24" customHeight="1" x14ac:dyDescent="0.2">
      <c r="A14" s="184">
        <v>5</v>
      </c>
      <c r="B14" s="146"/>
      <c r="C14" s="146"/>
      <c r="D14" s="146"/>
      <c r="E14" s="146"/>
      <c r="F14" s="146"/>
      <c r="G14" s="146"/>
      <c r="H14" s="146"/>
      <c r="I14" s="146"/>
      <c r="J14" s="146"/>
      <c r="K14" s="146"/>
      <c r="L14" s="146"/>
      <c r="M14" s="146"/>
      <c r="N14" s="146"/>
      <c r="O14" s="146"/>
      <c r="P14" s="147"/>
      <c r="Q14" s="622"/>
      <c r="S14" s="627"/>
      <c r="T14" s="628"/>
      <c r="U14" s="628"/>
      <c r="V14" s="629"/>
      <c r="X14" s="633"/>
    </row>
    <row r="15" spans="1:29" s="2" customFormat="1" ht="24" customHeight="1" x14ac:dyDescent="0.2">
      <c r="A15" s="184">
        <v>6</v>
      </c>
      <c r="B15" s="146"/>
      <c r="C15" s="146"/>
      <c r="D15" s="146"/>
      <c r="E15" s="146"/>
      <c r="F15" s="146"/>
      <c r="G15" s="146"/>
      <c r="H15" s="146"/>
      <c r="I15" s="146"/>
      <c r="J15" s="146"/>
      <c r="K15" s="146"/>
      <c r="L15" s="146"/>
      <c r="M15" s="146"/>
      <c r="N15" s="146"/>
      <c r="O15" s="146"/>
      <c r="P15" s="147"/>
      <c r="Q15" s="622"/>
      <c r="S15" s="627"/>
      <c r="T15" s="628"/>
      <c r="U15" s="628"/>
      <c r="V15" s="629"/>
      <c r="X15" s="633"/>
    </row>
    <row r="16" spans="1:29" s="2" customFormat="1" ht="24" customHeight="1" x14ac:dyDescent="0.2">
      <c r="A16" s="184">
        <v>7</v>
      </c>
      <c r="B16" s="146"/>
      <c r="C16" s="146"/>
      <c r="D16" s="146"/>
      <c r="E16" s="146"/>
      <c r="F16" s="146"/>
      <c r="G16" s="146"/>
      <c r="H16" s="146"/>
      <c r="I16" s="146"/>
      <c r="J16" s="146"/>
      <c r="K16" s="146"/>
      <c r="L16" s="146"/>
      <c r="M16" s="146"/>
      <c r="N16" s="146"/>
      <c r="O16" s="146"/>
      <c r="P16" s="147"/>
      <c r="Q16" s="622"/>
      <c r="S16" s="627"/>
      <c r="T16" s="628"/>
      <c r="U16" s="628"/>
      <c r="V16" s="629"/>
      <c r="X16" s="633"/>
    </row>
    <row r="17" spans="1:24" s="2" customFormat="1" ht="24" customHeight="1" x14ac:dyDescent="0.2">
      <c r="A17" s="184">
        <v>8</v>
      </c>
      <c r="B17" s="146"/>
      <c r="C17" s="146"/>
      <c r="D17" s="146"/>
      <c r="E17" s="146"/>
      <c r="F17" s="146"/>
      <c r="G17" s="146"/>
      <c r="H17" s="146"/>
      <c r="I17" s="146"/>
      <c r="J17" s="146"/>
      <c r="K17" s="146"/>
      <c r="L17" s="146"/>
      <c r="M17" s="146"/>
      <c r="N17" s="146"/>
      <c r="O17" s="146"/>
      <c r="P17" s="147"/>
      <c r="Q17" s="622"/>
      <c r="S17" s="627"/>
      <c r="T17" s="628"/>
      <c r="U17" s="628"/>
      <c r="V17" s="629"/>
      <c r="X17" s="633"/>
    </row>
    <row r="18" spans="1:24" s="2" customFormat="1" ht="24" customHeight="1" x14ac:dyDescent="0.2">
      <c r="A18" s="184">
        <v>9</v>
      </c>
      <c r="B18" s="146"/>
      <c r="C18" s="146"/>
      <c r="D18" s="146"/>
      <c r="E18" s="146"/>
      <c r="F18" s="146"/>
      <c r="G18" s="146"/>
      <c r="H18" s="146"/>
      <c r="I18" s="146"/>
      <c r="J18" s="146"/>
      <c r="K18" s="146"/>
      <c r="L18" s="146"/>
      <c r="M18" s="146"/>
      <c r="N18" s="146"/>
      <c r="O18" s="146"/>
      <c r="P18" s="147"/>
      <c r="Q18" s="622"/>
      <c r="S18" s="627"/>
      <c r="T18" s="628"/>
      <c r="U18" s="628"/>
      <c r="V18" s="629"/>
      <c r="X18" s="633"/>
    </row>
    <row r="19" spans="1:24" s="2" customFormat="1" ht="24" customHeight="1" x14ac:dyDescent="0.2">
      <c r="A19" s="184">
        <v>10</v>
      </c>
      <c r="B19" s="146"/>
      <c r="C19" s="146"/>
      <c r="D19" s="146"/>
      <c r="E19" s="146"/>
      <c r="F19" s="146"/>
      <c r="G19" s="146"/>
      <c r="H19" s="146"/>
      <c r="I19" s="146"/>
      <c r="J19" s="146"/>
      <c r="K19" s="146"/>
      <c r="L19" s="146"/>
      <c r="M19" s="146"/>
      <c r="N19" s="146"/>
      <c r="O19" s="146"/>
      <c r="P19" s="147"/>
      <c r="Q19" s="622"/>
      <c r="S19" s="627"/>
      <c r="T19" s="628"/>
      <c r="U19" s="628"/>
      <c r="V19" s="629"/>
      <c r="X19" s="633"/>
    </row>
    <row r="20" spans="1:24" s="2" customFormat="1" ht="24" customHeight="1" x14ac:dyDescent="0.2">
      <c r="A20" s="184">
        <v>11</v>
      </c>
      <c r="B20" s="146"/>
      <c r="C20" s="146"/>
      <c r="D20" s="146"/>
      <c r="E20" s="146"/>
      <c r="F20" s="146"/>
      <c r="G20" s="146"/>
      <c r="H20" s="146"/>
      <c r="I20" s="146"/>
      <c r="J20" s="146"/>
      <c r="K20" s="146"/>
      <c r="L20" s="146"/>
      <c r="M20" s="146"/>
      <c r="N20" s="146"/>
      <c r="O20" s="146"/>
      <c r="P20" s="147"/>
      <c r="Q20" s="622"/>
      <c r="S20" s="627"/>
      <c r="T20" s="628"/>
      <c r="U20" s="628"/>
      <c r="V20" s="629"/>
      <c r="X20" s="633"/>
    </row>
    <row r="21" spans="1:24" s="2" customFormat="1" ht="24" customHeight="1" x14ac:dyDescent="0.2">
      <c r="A21" s="184">
        <v>12</v>
      </c>
      <c r="B21" s="146"/>
      <c r="C21" s="146"/>
      <c r="D21" s="146"/>
      <c r="E21" s="146"/>
      <c r="F21" s="146"/>
      <c r="G21" s="146"/>
      <c r="H21" s="146"/>
      <c r="I21" s="146"/>
      <c r="J21" s="146"/>
      <c r="K21" s="146"/>
      <c r="L21" s="146"/>
      <c r="M21" s="146"/>
      <c r="N21" s="146"/>
      <c r="O21" s="146"/>
      <c r="P21" s="147"/>
      <c r="Q21" s="622"/>
      <c r="S21" s="627"/>
      <c r="T21" s="628"/>
      <c r="U21" s="628"/>
      <c r="V21" s="629"/>
      <c r="X21" s="633"/>
    </row>
    <row r="22" spans="1:24" s="2" customFormat="1" ht="24" customHeight="1" x14ac:dyDescent="0.2">
      <c r="A22" s="184">
        <v>13</v>
      </c>
      <c r="B22" s="146"/>
      <c r="C22" s="146"/>
      <c r="D22" s="146"/>
      <c r="E22" s="146"/>
      <c r="F22" s="146"/>
      <c r="G22" s="146"/>
      <c r="H22" s="146"/>
      <c r="I22" s="146"/>
      <c r="J22" s="146"/>
      <c r="K22" s="146"/>
      <c r="L22" s="146"/>
      <c r="M22" s="146"/>
      <c r="N22" s="146"/>
      <c r="O22" s="146"/>
      <c r="P22" s="147"/>
      <c r="Q22" s="622"/>
      <c r="S22" s="627"/>
      <c r="T22" s="628"/>
      <c r="U22" s="628"/>
      <c r="V22" s="629"/>
      <c r="X22" s="633"/>
    </row>
    <row r="23" spans="1:24" s="2" customFormat="1" ht="24" customHeight="1" x14ac:dyDescent="0.2">
      <c r="A23" s="184">
        <v>14</v>
      </c>
      <c r="B23" s="146"/>
      <c r="C23" s="146"/>
      <c r="D23" s="146"/>
      <c r="E23" s="146"/>
      <c r="F23" s="146"/>
      <c r="G23" s="146"/>
      <c r="H23" s="146"/>
      <c r="I23" s="146"/>
      <c r="J23" s="146"/>
      <c r="K23" s="146"/>
      <c r="L23" s="146"/>
      <c r="M23" s="146"/>
      <c r="N23" s="146"/>
      <c r="O23" s="146"/>
      <c r="P23" s="147"/>
      <c r="Q23" s="622"/>
      <c r="S23" s="627"/>
      <c r="T23" s="628"/>
      <c r="U23" s="628"/>
      <c r="V23" s="629"/>
      <c r="X23" s="633"/>
    </row>
    <row r="24" spans="1:24" s="2" customFormat="1" ht="24" customHeight="1" x14ac:dyDescent="0.2">
      <c r="A24" s="184">
        <v>15</v>
      </c>
      <c r="B24" s="146"/>
      <c r="C24" s="146"/>
      <c r="D24" s="146"/>
      <c r="E24" s="146"/>
      <c r="F24" s="146"/>
      <c r="G24" s="146"/>
      <c r="H24" s="146"/>
      <c r="I24" s="146"/>
      <c r="J24" s="146"/>
      <c r="K24" s="146"/>
      <c r="L24" s="146"/>
      <c r="M24" s="146"/>
      <c r="N24" s="146"/>
      <c r="O24" s="146"/>
      <c r="P24" s="147"/>
      <c r="Q24" s="622"/>
      <c r="S24" s="627"/>
      <c r="T24" s="628"/>
      <c r="U24" s="628"/>
      <c r="V24" s="629"/>
      <c r="X24" s="633"/>
    </row>
    <row r="25" spans="1:24" s="2" customFormat="1" ht="24" customHeight="1" x14ac:dyDescent="0.2">
      <c r="A25" s="184">
        <v>16</v>
      </c>
      <c r="B25" s="146"/>
      <c r="C25" s="146"/>
      <c r="D25" s="146"/>
      <c r="E25" s="146"/>
      <c r="F25" s="146"/>
      <c r="G25" s="146"/>
      <c r="H25" s="146"/>
      <c r="I25" s="146"/>
      <c r="J25" s="146"/>
      <c r="K25" s="146"/>
      <c r="L25" s="146"/>
      <c r="M25" s="146"/>
      <c r="N25" s="146"/>
      <c r="O25" s="146"/>
      <c r="P25" s="147"/>
      <c r="Q25" s="622"/>
      <c r="S25" s="627"/>
      <c r="T25" s="628"/>
      <c r="U25" s="628"/>
      <c r="V25" s="629"/>
      <c r="X25" s="633"/>
    </row>
    <row r="26" spans="1:24" s="2" customFormat="1" ht="24" customHeight="1" x14ac:dyDescent="0.2">
      <c r="A26" s="184">
        <v>17</v>
      </c>
      <c r="B26" s="146"/>
      <c r="C26" s="146"/>
      <c r="D26" s="146"/>
      <c r="E26" s="146"/>
      <c r="F26" s="146"/>
      <c r="G26" s="146"/>
      <c r="H26" s="146"/>
      <c r="I26" s="146"/>
      <c r="J26" s="146"/>
      <c r="K26" s="146"/>
      <c r="L26" s="146"/>
      <c r="M26" s="146"/>
      <c r="N26" s="146"/>
      <c r="O26" s="146"/>
      <c r="P26" s="147"/>
      <c r="Q26" s="622"/>
      <c r="S26" s="627"/>
      <c r="T26" s="628"/>
      <c r="U26" s="628"/>
      <c r="V26" s="629"/>
      <c r="X26" s="633"/>
    </row>
    <row r="27" spans="1:24" s="2" customFormat="1" ht="24" customHeight="1" x14ac:dyDescent="0.2">
      <c r="A27" s="184">
        <v>18</v>
      </c>
      <c r="B27" s="146"/>
      <c r="C27" s="146"/>
      <c r="D27" s="146"/>
      <c r="E27" s="146"/>
      <c r="F27" s="146"/>
      <c r="G27" s="146"/>
      <c r="H27" s="146"/>
      <c r="I27" s="146"/>
      <c r="J27" s="146"/>
      <c r="K27" s="146"/>
      <c r="L27" s="146"/>
      <c r="M27" s="146"/>
      <c r="N27" s="146"/>
      <c r="O27" s="146"/>
      <c r="P27" s="147"/>
      <c r="Q27" s="622"/>
      <c r="S27" s="627"/>
      <c r="T27" s="628"/>
      <c r="U27" s="628"/>
      <c r="V27" s="629"/>
      <c r="X27" s="633"/>
    </row>
    <row r="28" spans="1:24" s="2" customFormat="1" ht="24" customHeight="1" x14ac:dyDescent="0.2">
      <c r="A28" s="184">
        <v>19</v>
      </c>
      <c r="B28" s="146"/>
      <c r="C28" s="146"/>
      <c r="D28" s="146"/>
      <c r="E28" s="146"/>
      <c r="F28" s="146"/>
      <c r="G28" s="146"/>
      <c r="H28" s="146"/>
      <c r="I28" s="146"/>
      <c r="J28" s="146"/>
      <c r="K28" s="146"/>
      <c r="L28" s="146"/>
      <c r="M28" s="146"/>
      <c r="N28" s="146"/>
      <c r="O28" s="146"/>
      <c r="P28" s="147"/>
      <c r="Q28" s="622"/>
      <c r="S28" s="627"/>
      <c r="T28" s="628"/>
      <c r="U28" s="628"/>
      <c r="V28" s="629"/>
      <c r="X28" s="633"/>
    </row>
    <row r="29" spans="1:24" s="2" customFormat="1" ht="24" customHeight="1" x14ac:dyDescent="0.2">
      <c r="A29" s="184">
        <v>20</v>
      </c>
      <c r="B29" s="146"/>
      <c r="C29" s="146"/>
      <c r="D29" s="146"/>
      <c r="E29" s="146"/>
      <c r="F29" s="146"/>
      <c r="G29" s="146"/>
      <c r="H29" s="146"/>
      <c r="I29" s="146"/>
      <c r="J29" s="146"/>
      <c r="K29" s="146"/>
      <c r="L29" s="146"/>
      <c r="M29" s="146"/>
      <c r="N29" s="146"/>
      <c r="O29" s="146"/>
      <c r="P29" s="147"/>
      <c r="Q29" s="622"/>
      <c r="S29" s="627"/>
      <c r="T29" s="628"/>
      <c r="U29" s="628"/>
      <c r="V29" s="629"/>
      <c r="X29" s="633"/>
    </row>
    <row r="30" spans="1:24" s="2" customFormat="1" ht="24" customHeight="1" x14ac:dyDescent="0.2">
      <c r="A30" s="184">
        <v>21</v>
      </c>
      <c r="B30" s="146"/>
      <c r="C30" s="146"/>
      <c r="D30" s="146"/>
      <c r="E30" s="146"/>
      <c r="F30" s="146"/>
      <c r="G30" s="146"/>
      <c r="H30" s="146"/>
      <c r="I30" s="146"/>
      <c r="J30" s="146"/>
      <c r="K30" s="146"/>
      <c r="L30" s="146"/>
      <c r="M30" s="146"/>
      <c r="N30" s="146"/>
      <c r="O30" s="146"/>
      <c r="P30" s="147"/>
      <c r="Q30" s="622"/>
      <c r="S30" s="627"/>
      <c r="T30" s="628"/>
      <c r="U30" s="628"/>
      <c r="V30" s="629"/>
      <c r="X30" s="633"/>
    </row>
    <row r="31" spans="1:24" s="2" customFormat="1" ht="24" customHeight="1" x14ac:dyDescent="0.2">
      <c r="A31" s="184">
        <v>22</v>
      </c>
      <c r="B31" s="146"/>
      <c r="C31" s="146"/>
      <c r="D31" s="146"/>
      <c r="E31" s="146"/>
      <c r="F31" s="146"/>
      <c r="G31" s="146"/>
      <c r="H31" s="146"/>
      <c r="I31" s="146"/>
      <c r="J31" s="146"/>
      <c r="K31" s="146"/>
      <c r="L31" s="146"/>
      <c r="M31" s="146"/>
      <c r="N31" s="146"/>
      <c r="O31" s="146"/>
      <c r="P31" s="147"/>
      <c r="Q31" s="622"/>
      <c r="S31" s="627"/>
      <c r="T31" s="628"/>
      <c r="U31" s="628"/>
      <c r="V31" s="629"/>
      <c r="X31" s="633"/>
    </row>
    <row r="32" spans="1:24" s="2" customFormat="1" ht="24" customHeight="1" x14ac:dyDescent="0.2">
      <c r="A32" s="184">
        <v>23</v>
      </c>
      <c r="B32" s="146"/>
      <c r="C32" s="146"/>
      <c r="D32" s="146"/>
      <c r="E32" s="146"/>
      <c r="F32" s="146"/>
      <c r="G32" s="146"/>
      <c r="H32" s="146"/>
      <c r="I32" s="146"/>
      <c r="J32" s="146"/>
      <c r="K32" s="146"/>
      <c r="L32" s="146"/>
      <c r="M32" s="146"/>
      <c r="N32" s="146"/>
      <c r="O32" s="146"/>
      <c r="P32" s="147"/>
      <c r="Q32" s="622"/>
      <c r="S32" s="627"/>
      <c r="T32" s="628"/>
      <c r="U32" s="628"/>
      <c r="V32" s="629"/>
      <c r="X32" s="633"/>
    </row>
    <row r="33" spans="1:24" s="2" customFormat="1" ht="24" customHeight="1" x14ac:dyDescent="0.2">
      <c r="A33" s="184">
        <v>24</v>
      </c>
      <c r="B33" s="146"/>
      <c r="C33" s="146"/>
      <c r="D33" s="146"/>
      <c r="E33" s="146"/>
      <c r="F33" s="146"/>
      <c r="G33" s="146"/>
      <c r="H33" s="146"/>
      <c r="I33" s="146"/>
      <c r="J33" s="146"/>
      <c r="K33" s="146"/>
      <c r="L33" s="146"/>
      <c r="M33" s="146"/>
      <c r="N33" s="146"/>
      <c r="O33" s="146"/>
      <c r="P33" s="147"/>
      <c r="Q33" s="622"/>
      <c r="S33" s="627"/>
      <c r="T33" s="628"/>
      <c r="U33" s="628"/>
      <c r="V33" s="629"/>
      <c r="X33" s="633"/>
    </row>
    <row r="34" spans="1:24" s="2" customFormat="1" ht="24" customHeight="1" x14ac:dyDescent="0.2">
      <c r="A34" s="184">
        <v>25</v>
      </c>
      <c r="B34" s="146"/>
      <c r="C34" s="146"/>
      <c r="D34" s="146"/>
      <c r="E34" s="146"/>
      <c r="F34" s="146"/>
      <c r="G34" s="146"/>
      <c r="H34" s="146"/>
      <c r="I34" s="146"/>
      <c r="J34" s="146"/>
      <c r="K34" s="146"/>
      <c r="L34" s="146"/>
      <c r="M34" s="146"/>
      <c r="N34" s="146"/>
      <c r="O34" s="146"/>
      <c r="P34" s="147"/>
      <c r="Q34" s="622"/>
      <c r="S34" s="627"/>
      <c r="T34" s="628"/>
      <c r="U34" s="628"/>
      <c r="V34" s="629"/>
      <c r="X34" s="633"/>
    </row>
    <row r="35" spans="1:24" s="2" customFormat="1" ht="24" customHeight="1" x14ac:dyDescent="0.2">
      <c r="A35" s="184">
        <v>26</v>
      </c>
      <c r="B35" s="146"/>
      <c r="C35" s="146"/>
      <c r="D35" s="146"/>
      <c r="E35" s="146"/>
      <c r="F35" s="146"/>
      <c r="G35" s="146"/>
      <c r="H35" s="146"/>
      <c r="I35" s="146"/>
      <c r="J35" s="146"/>
      <c r="K35" s="146"/>
      <c r="L35" s="146"/>
      <c r="M35" s="146"/>
      <c r="N35" s="146"/>
      <c r="O35" s="146"/>
      <c r="P35" s="147"/>
      <c r="Q35" s="622"/>
      <c r="S35" s="627"/>
      <c r="T35" s="628"/>
      <c r="U35" s="628"/>
      <c r="V35" s="629"/>
      <c r="X35" s="633"/>
    </row>
    <row r="36" spans="1:24" s="2" customFormat="1" ht="24" customHeight="1" x14ac:dyDescent="0.2">
      <c r="A36" s="184">
        <v>27</v>
      </c>
      <c r="B36" s="146"/>
      <c r="C36" s="146"/>
      <c r="D36" s="146"/>
      <c r="E36" s="146"/>
      <c r="F36" s="146"/>
      <c r="G36" s="146"/>
      <c r="H36" s="146"/>
      <c r="I36" s="146"/>
      <c r="J36" s="146"/>
      <c r="K36" s="146"/>
      <c r="L36" s="146"/>
      <c r="M36" s="146"/>
      <c r="N36" s="146"/>
      <c r="O36" s="146"/>
      <c r="P36" s="147"/>
      <c r="Q36" s="622"/>
      <c r="S36" s="627"/>
      <c r="T36" s="628"/>
      <c r="U36" s="628"/>
      <c r="V36" s="629"/>
      <c r="X36" s="633"/>
    </row>
    <row r="37" spans="1:24" s="2" customFormat="1" ht="24" customHeight="1" x14ac:dyDescent="0.2">
      <c r="A37" s="184">
        <v>28</v>
      </c>
      <c r="B37" s="146"/>
      <c r="C37" s="146"/>
      <c r="D37" s="146"/>
      <c r="E37" s="146"/>
      <c r="F37" s="146"/>
      <c r="G37" s="146"/>
      <c r="H37" s="146"/>
      <c r="I37" s="146"/>
      <c r="J37" s="146"/>
      <c r="K37" s="146"/>
      <c r="L37" s="146"/>
      <c r="M37" s="146"/>
      <c r="N37" s="146"/>
      <c r="O37" s="146"/>
      <c r="P37" s="147"/>
      <c r="Q37" s="622"/>
      <c r="S37" s="627"/>
      <c r="T37" s="628"/>
      <c r="U37" s="628"/>
      <c r="V37" s="629"/>
      <c r="X37" s="633"/>
    </row>
    <row r="38" spans="1:24" s="2" customFormat="1" ht="24" customHeight="1" x14ac:dyDescent="0.2">
      <c r="A38" s="184">
        <v>29</v>
      </c>
      <c r="B38" s="146"/>
      <c r="C38" s="146"/>
      <c r="D38" s="146"/>
      <c r="E38" s="146"/>
      <c r="F38" s="146"/>
      <c r="G38" s="146"/>
      <c r="H38" s="146"/>
      <c r="I38" s="146"/>
      <c r="J38" s="146"/>
      <c r="K38" s="146"/>
      <c r="L38" s="146"/>
      <c r="M38" s="146"/>
      <c r="N38" s="146"/>
      <c r="O38" s="146"/>
      <c r="P38" s="147"/>
      <c r="Q38" s="622"/>
      <c r="S38" s="627"/>
      <c r="T38" s="628"/>
      <c r="U38" s="628"/>
      <c r="V38" s="629"/>
      <c r="X38" s="633"/>
    </row>
    <row r="39" spans="1:24" s="2" customFormat="1" ht="24" customHeight="1" x14ac:dyDescent="0.2">
      <c r="A39" s="184">
        <v>30</v>
      </c>
      <c r="B39" s="146"/>
      <c r="C39" s="146"/>
      <c r="D39" s="146"/>
      <c r="E39" s="146"/>
      <c r="F39" s="146"/>
      <c r="G39" s="146"/>
      <c r="H39" s="146"/>
      <c r="I39" s="146"/>
      <c r="J39" s="146"/>
      <c r="K39" s="146"/>
      <c r="L39" s="146"/>
      <c r="M39" s="146"/>
      <c r="N39" s="146"/>
      <c r="O39" s="146"/>
      <c r="P39" s="147"/>
      <c r="Q39" s="622"/>
      <c r="S39" s="627"/>
      <c r="T39" s="628"/>
      <c r="U39" s="628"/>
      <c r="V39" s="629"/>
      <c r="X39" s="633"/>
    </row>
    <row r="40" spans="1:24" s="2" customFormat="1" ht="24" customHeight="1" x14ac:dyDescent="0.2">
      <c r="A40" s="184">
        <v>31</v>
      </c>
      <c r="B40" s="146"/>
      <c r="C40" s="146"/>
      <c r="D40" s="146"/>
      <c r="E40" s="146"/>
      <c r="F40" s="146"/>
      <c r="G40" s="146"/>
      <c r="H40" s="146"/>
      <c r="I40" s="146"/>
      <c r="J40" s="146"/>
      <c r="K40" s="146"/>
      <c r="L40" s="146"/>
      <c r="M40" s="146"/>
      <c r="N40" s="146"/>
      <c r="O40" s="146"/>
      <c r="P40" s="147"/>
      <c r="Q40" s="622"/>
      <c r="S40" s="627"/>
      <c r="T40" s="628"/>
      <c r="U40" s="628"/>
      <c r="V40" s="629"/>
      <c r="X40" s="633"/>
    </row>
    <row r="41" spans="1:24" s="2" customFormat="1" ht="24" customHeight="1" x14ac:dyDescent="0.2">
      <c r="A41" s="184">
        <v>32</v>
      </c>
      <c r="B41" s="146"/>
      <c r="C41" s="146"/>
      <c r="D41" s="146"/>
      <c r="E41" s="146"/>
      <c r="F41" s="146"/>
      <c r="G41" s="146"/>
      <c r="H41" s="146"/>
      <c r="I41" s="146"/>
      <c r="J41" s="146"/>
      <c r="K41" s="146"/>
      <c r="L41" s="146"/>
      <c r="M41" s="146"/>
      <c r="N41" s="146"/>
      <c r="O41" s="146"/>
      <c r="P41" s="147"/>
      <c r="Q41" s="622"/>
      <c r="S41" s="627"/>
      <c r="T41" s="628"/>
      <c r="U41" s="628"/>
      <c r="V41" s="629"/>
      <c r="X41" s="633"/>
    </row>
    <row r="42" spans="1:24" s="2" customFormat="1" ht="24" customHeight="1" x14ac:dyDescent="0.2">
      <c r="A42" s="184">
        <v>33</v>
      </c>
      <c r="B42" s="146"/>
      <c r="C42" s="146"/>
      <c r="D42" s="146"/>
      <c r="E42" s="146"/>
      <c r="F42" s="146"/>
      <c r="G42" s="146"/>
      <c r="H42" s="146"/>
      <c r="I42" s="146"/>
      <c r="J42" s="146"/>
      <c r="K42" s="146"/>
      <c r="L42" s="146"/>
      <c r="M42" s="146"/>
      <c r="N42" s="146"/>
      <c r="O42" s="146"/>
      <c r="P42" s="147"/>
      <c r="Q42" s="622"/>
      <c r="S42" s="627"/>
      <c r="T42" s="628"/>
      <c r="U42" s="628"/>
      <c r="V42" s="629"/>
      <c r="X42" s="633"/>
    </row>
    <row r="43" spans="1:24" s="2" customFormat="1" ht="24" customHeight="1" x14ac:dyDescent="0.2">
      <c r="A43" s="184">
        <v>34</v>
      </c>
      <c r="B43" s="146"/>
      <c r="C43" s="146"/>
      <c r="D43" s="146"/>
      <c r="E43" s="146"/>
      <c r="F43" s="146"/>
      <c r="G43" s="146"/>
      <c r="H43" s="146"/>
      <c r="I43" s="146"/>
      <c r="J43" s="146"/>
      <c r="K43" s="146"/>
      <c r="L43" s="146"/>
      <c r="M43" s="146"/>
      <c r="N43" s="146"/>
      <c r="O43" s="146"/>
      <c r="P43" s="147"/>
      <c r="Q43" s="622"/>
      <c r="S43" s="627"/>
      <c r="T43" s="628"/>
      <c r="U43" s="628"/>
      <c r="V43" s="629"/>
      <c r="X43" s="633"/>
    </row>
    <row r="44" spans="1:24" s="2" customFormat="1" ht="24" customHeight="1" x14ac:dyDescent="0.2">
      <c r="A44" s="184">
        <v>35</v>
      </c>
      <c r="B44" s="146"/>
      <c r="C44" s="146"/>
      <c r="D44" s="146"/>
      <c r="E44" s="146"/>
      <c r="F44" s="146"/>
      <c r="G44" s="146"/>
      <c r="H44" s="146"/>
      <c r="I44" s="146"/>
      <c r="J44" s="146"/>
      <c r="K44" s="146"/>
      <c r="L44" s="146"/>
      <c r="M44" s="146"/>
      <c r="N44" s="146"/>
      <c r="O44" s="146"/>
      <c r="P44" s="147"/>
      <c r="Q44" s="622"/>
      <c r="S44" s="627"/>
      <c r="T44" s="628"/>
      <c r="U44" s="628"/>
      <c r="V44" s="629"/>
      <c r="X44" s="633"/>
    </row>
    <row r="45" spans="1:24" s="2" customFormat="1" ht="24" customHeight="1" x14ac:dyDescent="0.2">
      <c r="A45" s="184">
        <v>36</v>
      </c>
      <c r="B45" s="146"/>
      <c r="C45" s="146"/>
      <c r="D45" s="146"/>
      <c r="E45" s="146"/>
      <c r="F45" s="146"/>
      <c r="G45" s="146"/>
      <c r="H45" s="146"/>
      <c r="I45" s="146"/>
      <c r="J45" s="146"/>
      <c r="K45" s="146"/>
      <c r="L45" s="146"/>
      <c r="M45" s="146"/>
      <c r="N45" s="146"/>
      <c r="O45" s="146"/>
      <c r="P45" s="147"/>
      <c r="Q45" s="622"/>
      <c r="S45" s="627"/>
      <c r="T45" s="628"/>
      <c r="U45" s="628"/>
      <c r="V45" s="629"/>
      <c r="X45" s="633"/>
    </row>
    <row r="46" spans="1:24" s="2" customFormat="1" ht="24" customHeight="1" x14ac:dyDescent="0.2">
      <c r="A46" s="184">
        <v>37</v>
      </c>
      <c r="B46" s="146"/>
      <c r="C46" s="146"/>
      <c r="D46" s="146"/>
      <c r="E46" s="146"/>
      <c r="F46" s="146"/>
      <c r="G46" s="146"/>
      <c r="H46" s="146"/>
      <c r="I46" s="146"/>
      <c r="J46" s="146"/>
      <c r="K46" s="146"/>
      <c r="L46" s="146"/>
      <c r="M46" s="146"/>
      <c r="N46" s="146"/>
      <c r="O46" s="146"/>
      <c r="P46" s="147"/>
      <c r="Q46" s="622"/>
      <c r="S46" s="627"/>
      <c r="T46" s="628"/>
      <c r="U46" s="628"/>
      <c r="V46" s="629"/>
      <c r="X46" s="633"/>
    </row>
    <row r="47" spans="1:24" s="2" customFormat="1" ht="24" customHeight="1" x14ac:dyDescent="0.2">
      <c r="A47" s="184">
        <v>38</v>
      </c>
      <c r="B47" s="146"/>
      <c r="C47" s="146"/>
      <c r="D47" s="146"/>
      <c r="E47" s="146"/>
      <c r="F47" s="146"/>
      <c r="G47" s="146"/>
      <c r="H47" s="146"/>
      <c r="I47" s="146"/>
      <c r="J47" s="146"/>
      <c r="K47" s="146"/>
      <c r="L47" s="146"/>
      <c r="M47" s="146"/>
      <c r="N47" s="146"/>
      <c r="O47" s="146"/>
      <c r="P47" s="147"/>
      <c r="Q47" s="622"/>
      <c r="S47" s="627"/>
      <c r="T47" s="628"/>
      <c r="U47" s="628"/>
      <c r="V47" s="629"/>
      <c r="X47" s="633"/>
    </row>
    <row r="48" spans="1:24" s="2" customFormat="1" ht="24" customHeight="1" x14ac:dyDescent="0.2">
      <c r="A48" s="184">
        <v>39</v>
      </c>
      <c r="B48" s="146"/>
      <c r="C48" s="146"/>
      <c r="D48" s="146"/>
      <c r="E48" s="146"/>
      <c r="F48" s="146"/>
      <c r="G48" s="146"/>
      <c r="H48" s="146"/>
      <c r="I48" s="146"/>
      <c r="J48" s="146"/>
      <c r="K48" s="146"/>
      <c r="L48" s="146"/>
      <c r="M48" s="146"/>
      <c r="N48" s="146"/>
      <c r="O48" s="146"/>
      <c r="P48" s="147"/>
      <c r="Q48" s="622"/>
      <c r="S48" s="627"/>
      <c r="T48" s="628"/>
      <c r="U48" s="628"/>
      <c r="V48" s="629"/>
      <c r="X48" s="633"/>
    </row>
    <row r="49" spans="1:24" s="2" customFormat="1" ht="24" customHeight="1" x14ac:dyDescent="0.2">
      <c r="A49" s="184">
        <v>40</v>
      </c>
      <c r="B49" s="146"/>
      <c r="C49" s="146"/>
      <c r="D49" s="146"/>
      <c r="E49" s="146"/>
      <c r="F49" s="146"/>
      <c r="G49" s="146"/>
      <c r="H49" s="146"/>
      <c r="I49" s="146"/>
      <c r="J49" s="146"/>
      <c r="K49" s="146"/>
      <c r="L49" s="146"/>
      <c r="M49" s="146"/>
      <c r="N49" s="146"/>
      <c r="O49" s="146"/>
      <c r="P49" s="147"/>
      <c r="Q49" s="622"/>
      <c r="S49" s="627"/>
      <c r="T49" s="628"/>
      <c r="U49" s="628"/>
      <c r="V49" s="629"/>
      <c r="X49" s="633"/>
    </row>
    <row r="50" spans="1:24" s="2" customFormat="1" ht="24" customHeight="1" x14ac:dyDescent="0.2">
      <c r="A50" s="184">
        <v>41</v>
      </c>
      <c r="B50" s="146"/>
      <c r="C50" s="146"/>
      <c r="D50" s="146"/>
      <c r="E50" s="146"/>
      <c r="F50" s="146"/>
      <c r="G50" s="146"/>
      <c r="H50" s="146"/>
      <c r="I50" s="146"/>
      <c r="J50" s="146"/>
      <c r="K50" s="146"/>
      <c r="L50" s="146"/>
      <c r="M50" s="146"/>
      <c r="N50" s="146"/>
      <c r="O50" s="146"/>
      <c r="P50" s="147"/>
      <c r="Q50" s="622"/>
      <c r="S50" s="627"/>
      <c r="T50" s="628"/>
      <c r="U50" s="628"/>
      <c r="V50" s="629"/>
      <c r="X50" s="633"/>
    </row>
    <row r="51" spans="1:24" s="2" customFormat="1" ht="24" customHeight="1" x14ac:dyDescent="0.2">
      <c r="A51" s="184">
        <v>42</v>
      </c>
      <c r="B51" s="146"/>
      <c r="C51" s="146"/>
      <c r="D51" s="146"/>
      <c r="E51" s="146"/>
      <c r="F51" s="146"/>
      <c r="G51" s="146"/>
      <c r="H51" s="146"/>
      <c r="I51" s="146"/>
      <c r="J51" s="146"/>
      <c r="K51" s="146"/>
      <c r="L51" s="146"/>
      <c r="M51" s="146"/>
      <c r="N51" s="146"/>
      <c r="O51" s="146"/>
      <c r="P51" s="147"/>
      <c r="Q51" s="622"/>
      <c r="S51" s="627"/>
      <c r="T51" s="628"/>
      <c r="U51" s="628"/>
      <c r="V51" s="629"/>
      <c r="X51" s="633"/>
    </row>
    <row r="52" spans="1:24" s="2" customFormat="1" ht="24" customHeight="1" x14ac:dyDescent="0.2">
      <c r="A52" s="184">
        <v>43</v>
      </c>
      <c r="B52" s="146"/>
      <c r="C52" s="146"/>
      <c r="D52" s="146"/>
      <c r="E52" s="146"/>
      <c r="F52" s="146"/>
      <c r="G52" s="146"/>
      <c r="H52" s="146"/>
      <c r="I52" s="146"/>
      <c r="J52" s="146"/>
      <c r="K52" s="146"/>
      <c r="L52" s="146"/>
      <c r="M52" s="146"/>
      <c r="N52" s="146"/>
      <c r="O52" s="146"/>
      <c r="P52" s="147"/>
      <c r="Q52" s="622"/>
      <c r="S52" s="627"/>
      <c r="T52" s="628"/>
      <c r="U52" s="628"/>
      <c r="V52" s="629"/>
      <c r="X52" s="633"/>
    </row>
    <row r="53" spans="1:24" s="2" customFormat="1" ht="24" customHeight="1" x14ac:dyDescent="0.2">
      <c r="A53" s="184">
        <v>44</v>
      </c>
      <c r="B53" s="146"/>
      <c r="C53" s="146"/>
      <c r="D53" s="146"/>
      <c r="E53" s="146"/>
      <c r="F53" s="146"/>
      <c r="G53" s="146"/>
      <c r="H53" s="146"/>
      <c r="I53" s="146"/>
      <c r="J53" s="146"/>
      <c r="K53" s="146"/>
      <c r="L53" s="146"/>
      <c r="M53" s="146"/>
      <c r="N53" s="146"/>
      <c r="O53" s="146"/>
      <c r="P53" s="147"/>
      <c r="Q53" s="622"/>
      <c r="S53" s="627"/>
      <c r="T53" s="628"/>
      <c r="U53" s="628"/>
      <c r="V53" s="629"/>
      <c r="X53" s="633"/>
    </row>
    <row r="54" spans="1:24" s="2" customFormat="1" ht="24" customHeight="1" x14ac:dyDescent="0.2">
      <c r="A54" s="184">
        <v>45</v>
      </c>
      <c r="B54" s="146"/>
      <c r="C54" s="146"/>
      <c r="D54" s="146"/>
      <c r="E54" s="146"/>
      <c r="F54" s="146"/>
      <c r="G54" s="146"/>
      <c r="H54" s="146"/>
      <c r="I54" s="146"/>
      <c r="J54" s="146"/>
      <c r="K54" s="146"/>
      <c r="L54" s="146"/>
      <c r="M54" s="146"/>
      <c r="N54" s="146"/>
      <c r="O54" s="146"/>
      <c r="P54" s="147"/>
      <c r="Q54" s="622"/>
      <c r="S54" s="627"/>
      <c r="T54" s="628"/>
      <c r="U54" s="628"/>
      <c r="V54" s="629"/>
      <c r="X54" s="633"/>
    </row>
    <row r="55" spans="1:24" s="2" customFormat="1" ht="24" customHeight="1" x14ac:dyDescent="0.2">
      <c r="A55" s="184">
        <v>46</v>
      </c>
      <c r="B55" s="146"/>
      <c r="C55" s="146"/>
      <c r="D55" s="146"/>
      <c r="E55" s="146"/>
      <c r="F55" s="146"/>
      <c r="G55" s="146"/>
      <c r="H55" s="146"/>
      <c r="I55" s="146"/>
      <c r="J55" s="146"/>
      <c r="K55" s="146"/>
      <c r="L55" s="146"/>
      <c r="M55" s="146"/>
      <c r="N55" s="146"/>
      <c r="O55" s="146"/>
      <c r="P55" s="147"/>
      <c r="Q55" s="622"/>
      <c r="S55" s="627"/>
      <c r="T55" s="628"/>
      <c r="U55" s="628"/>
      <c r="V55" s="629"/>
      <c r="X55" s="633"/>
    </row>
    <row r="56" spans="1:24" s="2" customFormat="1" ht="24" customHeight="1" x14ac:dyDescent="0.2">
      <c r="A56" s="184">
        <v>47</v>
      </c>
      <c r="B56" s="146"/>
      <c r="C56" s="146"/>
      <c r="D56" s="146"/>
      <c r="E56" s="146"/>
      <c r="F56" s="146"/>
      <c r="G56" s="146"/>
      <c r="H56" s="146"/>
      <c r="I56" s="146"/>
      <c r="J56" s="146"/>
      <c r="K56" s="146"/>
      <c r="L56" s="146"/>
      <c r="M56" s="146"/>
      <c r="N56" s="146"/>
      <c r="O56" s="146"/>
      <c r="P56" s="147"/>
      <c r="Q56" s="622"/>
      <c r="S56" s="627"/>
      <c r="T56" s="628"/>
      <c r="U56" s="628"/>
      <c r="V56" s="629"/>
      <c r="X56" s="633"/>
    </row>
    <row r="57" spans="1:24" s="2" customFormat="1" ht="24" customHeight="1" x14ac:dyDescent="0.2">
      <c r="A57" s="184">
        <v>48</v>
      </c>
      <c r="B57" s="146"/>
      <c r="C57" s="146"/>
      <c r="D57" s="146"/>
      <c r="E57" s="146"/>
      <c r="F57" s="146"/>
      <c r="G57" s="146"/>
      <c r="H57" s="146"/>
      <c r="I57" s="146"/>
      <c r="J57" s="146"/>
      <c r="K57" s="146"/>
      <c r="L57" s="146"/>
      <c r="M57" s="146"/>
      <c r="N57" s="146"/>
      <c r="O57" s="146"/>
      <c r="P57" s="147"/>
      <c r="Q57" s="622"/>
      <c r="S57" s="627"/>
      <c r="T57" s="628"/>
      <c r="U57" s="628"/>
      <c r="V57" s="629"/>
      <c r="X57" s="633"/>
    </row>
    <row r="58" spans="1:24" s="2" customFormat="1" ht="24" customHeight="1" x14ac:dyDescent="0.2">
      <c r="A58" s="184">
        <v>49</v>
      </c>
      <c r="B58" s="146"/>
      <c r="C58" s="146"/>
      <c r="D58" s="146"/>
      <c r="E58" s="146"/>
      <c r="F58" s="146"/>
      <c r="G58" s="146"/>
      <c r="H58" s="146"/>
      <c r="I58" s="146"/>
      <c r="J58" s="146"/>
      <c r="K58" s="146"/>
      <c r="L58" s="146"/>
      <c r="M58" s="146"/>
      <c r="N58" s="146"/>
      <c r="O58" s="146"/>
      <c r="P58" s="147"/>
      <c r="Q58" s="622"/>
      <c r="S58" s="627"/>
      <c r="T58" s="628"/>
      <c r="U58" s="628"/>
      <c r="V58" s="629"/>
      <c r="X58" s="633"/>
    </row>
    <row r="59" spans="1:24" s="2" customFormat="1" ht="24" customHeight="1" x14ac:dyDescent="0.2">
      <c r="A59" s="184">
        <v>50</v>
      </c>
      <c r="B59" s="146"/>
      <c r="C59" s="146"/>
      <c r="D59" s="146"/>
      <c r="E59" s="146"/>
      <c r="F59" s="146"/>
      <c r="G59" s="146"/>
      <c r="H59" s="146"/>
      <c r="I59" s="146"/>
      <c r="J59" s="146"/>
      <c r="K59" s="146"/>
      <c r="L59" s="146"/>
      <c r="M59" s="146"/>
      <c r="N59" s="146"/>
      <c r="O59" s="146"/>
      <c r="P59" s="147"/>
      <c r="Q59" s="622"/>
      <c r="S59" s="627"/>
      <c r="T59" s="628"/>
      <c r="U59" s="628"/>
      <c r="V59" s="629"/>
      <c r="X59" s="633"/>
    </row>
    <row r="60" spans="1:24" s="2" customFormat="1" ht="24" customHeight="1" x14ac:dyDescent="0.2">
      <c r="A60" s="184">
        <v>51</v>
      </c>
      <c r="B60" s="146"/>
      <c r="C60" s="146"/>
      <c r="D60" s="146"/>
      <c r="E60" s="146"/>
      <c r="F60" s="146"/>
      <c r="G60" s="146"/>
      <c r="H60" s="146"/>
      <c r="I60" s="146"/>
      <c r="J60" s="146"/>
      <c r="K60" s="146"/>
      <c r="L60" s="146"/>
      <c r="M60" s="146"/>
      <c r="N60" s="146"/>
      <c r="O60" s="146"/>
      <c r="P60" s="147"/>
      <c r="Q60" s="622"/>
      <c r="S60" s="627"/>
      <c r="T60" s="628"/>
      <c r="U60" s="628"/>
      <c r="V60" s="629"/>
      <c r="X60" s="633"/>
    </row>
    <row r="61" spans="1:24" s="2" customFormat="1" ht="24" customHeight="1" x14ac:dyDescent="0.2">
      <c r="A61" s="184">
        <v>52</v>
      </c>
      <c r="B61" s="146"/>
      <c r="C61" s="146"/>
      <c r="D61" s="146"/>
      <c r="E61" s="146"/>
      <c r="F61" s="146"/>
      <c r="G61" s="146"/>
      <c r="H61" s="146"/>
      <c r="I61" s="146"/>
      <c r="J61" s="146"/>
      <c r="K61" s="146"/>
      <c r="L61" s="146"/>
      <c r="M61" s="146"/>
      <c r="N61" s="146"/>
      <c r="O61" s="146"/>
      <c r="P61" s="147"/>
      <c r="Q61" s="622"/>
      <c r="S61" s="627"/>
      <c r="T61" s="628"/>
      <c r="U61" s="628"/>
      <c r="V61" s="629"/>
      <c r="X61" s="633"/>
    </row>
    <row r="62" spans="1:24" s="2" customFormat="1" ht="24" customHeight="1" x14ac:dyDescent="0.2">
      <c r="A62" s="184">
        <v>53</v>
      </c>
      <c r="B62" s="146"/>
      <c r="C62" s="146"/>
      <c r="D62" s="146"/>
      <c r="E62" s="146"/>
      <c r="F62" s="146"/>
      <c r="G62" s="146"/>
      <c r="H62" s="146"/>
      <c r="I62" s="146"/>
      <c r="J62" s="146"/>
      <c r="K62" s="146"/>
      <c r="L62" s="146"/>
      <c r="M62" s="146"/>
      <c r="N62" s="146"/>
      <c r="O62" s="146"/>
      <c r="P62" s="147"/>
      <c r="Q62" s="622"/>
      <c r="S62" s="627"/>
      <c r="T62" s="628"/>
      <c r="U62" s="628"/>
      <c r="V62" s="629"/>
      <c r="X62" s="633"/>
    </row>
    <row r="63" spans="1:24" s="2" customFormat="1" ht="24" customHeight="1" x14ac:dyDescent="0.2">
      <c r="A63" s="184">
        <v>54</v>
      </c>
      <c r="B63" s="146"/>
      <c r="C63" s="146"/>
      <c r="D63" s="146"/>
      <c r="E63" s="146"/>
      <c r="F63" s="146"/>
      <c r="G63" s="146"/>
      <c r="H63" s="146"/>
      <c r="I63" s="146"/>
      <c r="J63" s="146"/>
      <c r="K63" s="146"/>
      <c r="L63" s="146"/>
      <c r="M63" s="146"/>
      <c r="N63" s="146"/>
      <c r="O63" s="146"/>
      <c r="P63" s="147"/>
      <c r="Q63" s="622"/>
      <c r="S63" s="627"/>
      <c r="T63" s="628"/>
      <c r="U63" s="628"/>
      <c r="V63" s="629"/>
      <c r="X63" s="633"/>
    </row>
    <row r="64" spans="1:24" s="2" customFormat="1" ht="24" customHeight="1" x14ac:dyDescent="0.2">
      <c r="A64" s="184">
        <v>55</v>
      </c>
      <c r="B64" s="146"/>
      <c r="C64" s="146"/>
      <c r="D64" s="146"/>
      <c r="E64" s="146"/>
      <c r="F64" s="146"/>
      <c r="G64" s="146"/>
      <c r="H64" s="146"/>
      <c r="I64" s="146"/>
      <c r="J64" s="146"/>
      <c r="K64" s="146"/>
      <c r="L64" s="146"/>
      <c r="M64" s="146"/>
      <c r="N64" s="146"/>
      <c r="O64" s="146"/>
      <c r="P64" s="147"/>
      <c r="Q64" s="622"/>
      <c r="S64" s="627"/>
      <c r="T64" s="628"/>
      <c r="U64" s="628"/>
      <c r="V64" s="629"/>
      <c r="X64" s="633"/>
    </row>
    <row r="65" spans="1:24" s="2" customFormat="1" ht="24" customHeight="1" x14ac:dyDescent="0.2">
      <c r="A65" s="184">
        <v>56</v>
      </c>
      <c r="B65" s="146"/>
      <c r="C65" s="146"/>
      <c r="D65" s="146"/>
      <c r="E65" s="146"/>
      <c r="F65" s="146"/>
      <c r="G65" s="146"/>
      <c r="H65" s="146"/>
      <c r="I65" s="146"/>
      <c r="J65" s="146"/>
      <c r="K65" s="146"/>
      <c r="L65" s="146"/>
      <c r="M65" s="146"/>
      <c r="N65" s="146"/>
      <c r="O65" s="146"/>
      <c r="P65" s="147"/>
      <c r="Q65" s="622"/>
      <c r="S65" s="627"/>
      <c r="T65" s="628"/>
      <c r="U65" s="628"/>
      <c r="V65" s="629"/>
      <c r="X65" s="633"/>
    </row>
    <row r="66" spans="1:24" s="2" customFormat="1" ht="24" customHeight="1" x14ac:dyDescent="0.2">
      <c r="A66" s="184">
        <v>57</v>
      </c>
      <c r="B66" s="146"/>
      <c r="C66" s="146"/>
      <c r="D66" s="146"/>
      <c r="E66" s="146"/>
      <c r="F66" s="146"/>
      <c r="G66" s="146"/>
      <c r="H66" s="146"/>
      <c r="I66" s="146"/>
      <c r="J66" s="146"/>
      <c r="K66" s="146"/>
      <c r="L66" s="146"/>
      <c r="M66" s="146"/>
      <c r="N66" s="146"/>
      <c r="O66" s="146"/>
      <c r="P66" s="147"/>
      <c r="Q66" s="622"/>
      <c r="S66" s="627"/>
      <c r="T66" s="628"/>
      <c r="U66" s="628"/>
      <c r="V66" s="629"/>
      <c r="X66" s="633"/>
    </row>
    <row r="67" spans="1:24" s="2" customFormat="1" ht="24" customHeight="1" x14ac:dyDescent="0.2">
      <c r="A67" s="184">
        <v>58</v>
      </c>
      <c r="B67" s="146"/>
      <c r="C67" s="146"/>
      <c r="D67" s="146"/>
      <c r="E67" s="146"/>
      <c r="F67" s="146"/>
      <c r="G67" s="146"/>
      <c r="H67" s="146"/>
      <c r="I67" s="146"/>
      <c r="J67" s="146"/>
      <c r="K67" s="146"/>
      <c r="L67" s="146"/>
      <c r="M67" s="146"/>
      <c r="N67" s="146"/>
      <c r="O67" s="146"/>
      <c r="P67" s="147"/>
      <c r="Q67" s="622"/>
      <c r="S67" s="627"/>
      <c r="T67" s="628"/>
      <c r="U67" s="628"/>
      <c r="V67" s="629"/>
      <c r="X67" s="633"/>
    </row>
    <row r="68" spans="1:24" s="2" customFormat="1" ht="24" customHeight="1" x14ac:dyDescent="0.2">
      <c r="A68" s="184">
        <v>59</v>
      </c>
      <c r="B68" s="146"/>
      <c r="C68" s="146"/>
      <c r="D68" s="146"/>
      <c r="E68" s="146"/>
      <c r="F68" s="146"/>
      <c r="G68" s="146"/>
      <c r="H68" s="146"/>
      <c r="I68" s="146"/>
      <c r="J68" s="146"/>
      <c r="K68" s="146"/>
      <c r="L68" s="146"/>
      <c r="M68" s="146"/>
      <c r="N68" s="146"/>
      <c r="O68" s="146"/>
      <c r="P68" s="147"/>
      <c r="Q68" s="622"/>
      <c r="S68" s="627"/>
      <c r="T68" s="628"/>
      <c r="U68" s="628"/>
      <c r="V68" s="629"/>
      <c r="X68" s="633"/>
    </row>
    <row r="69" spans="1:24" s="2" customFormat="1" ht="24" customHeight="1" thickBot="1" x14ac:dyDescent="0.25">
      <c r="A69" s="184">
        <v>60</v>
      </c>
      <c r="B69" s="146"/>
      <c r="C69" s="146"/>
      <c r="D69" s="146"/>
      <c r="E69" s="146"/>
      <c r="F69" s="146"/>
      <c r="G69" s="146"/>
      <c r="H69" s="146"/>
      <c r="I69" s="146"/>
      <c r="J69" s="146"/>
      <c r="K69" s="146"/>
      <c r="L69" s="146"/>
      <c r="M69" s="146"/>
      <c r="N69" s="146"/>
      <c r="O69" s="146"/>
      <c r="P69" s="147"/>
      <c r="Q69" s="623"/>
      <c r="S69" s="630"/>
      <c r="T69" s="631"/>
      <c r="U69" s="631"/>
      <c r="V69" s="632"/>
      <c r="X69" s="634"/>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76">
        <f>COUNTIF(Q10:Q69,"Y")</f>
        <v>0</v>
      </c>
      <c r="S70" s="176">
        <f>COUNTIF(S10:S69,"Y")</f>
        <v>0</v>
      </c>
      <c r="T70" s="177">
        <f t="shared" ref="T70:X70" si="1">COUNTIF(T10:T69,"Y")</f>
        <v>0</v>
      </c>
      <c r="U70" s="177">
        <f t="shared" si="1"/>
        <v>0</v>
      </c>
      <c r="V70" s="178">
        <f t="shared" si="1"/>
        <v>0</v>
      </c>
      <c r="X70" s="179">
        <f t="shared" si="1"/>
        <v>0</v>
      </c>
    </row>
    <row r="71" spans="1:24" s="131" customFormat="1" ht="33" customHeight="1" x14ac:dyDescent="0.2">
      <c r="A71" s="617"/>
      <c r="B71" s="618"/>
      <c r="C71" s="618"/>
      <c r="D71" s="618"/>
      <c r="E71" s="618"/>
      <c r="F71" s="618"/>
      <c r="G71" s="618"/>
      <c r="H71" s="618"/>
      <c r="I71" s="618"/>
      <c r="J71" s="618"/>
      <c r="K71" s="618"/>
      <c r="L71" s="618"/>
      <c r="M71" s="618"/>
      <c r="N71" s="618"/>
      <c r="O71" s="618"/>
      <c r="P71" s="618"/>
      <c r="Q71" s="616"/>
      <c r="V71" s="175"/>
    </row>
    <row r="72" spans="1:24" ht="9.9499999999999993" customHeight="1" thickBot="1" x14ac:dyDescent="0.25">
      <c r="A72" s="5"/>
      <c r="R72" s="4"/>
      <c r="S72" s="4"/>
      <c r="T72" s="4"/>
      <c r="U72" s="4"/>
      <c r="V72" s="58"/>
    </row>
    <row r="73" spans="1:24" ht="62.25" customHeight="1" thickBot="1" x14ac:dyDescent="0.3">
      <c r="A73" s="345" t="s">
        <v>102</v>
      </c>
      <c r="B73" s="227"/>
      <c r="C73" s="227"/>
      <c r="D73" s="227"/>
      <c r="E73" s="619">
        <f>COUNT(P10:P69)</f>
        <v>0</v>
      </c>
      <c r="F73" s="620"/>
      <c r="H73" s="605" t="s">
        <v>105</v>
      </c>
      <c r="I73" s="606"/>
      <c r="J73" s="606"/>
      <c r="K73" s="606"/>
      <c r="L73" s="606"/>
      <c r="M73" s="606"/>
      <c r="N73" s="607"/>
      <c r="O73" s="573"/>
      <c r="P73" s="574"/>
      <c r="Q73" s="574"/>
      <c r="R73" s="574"/>
      <c r="S73" s="574"/>
      <c r="T73" s="574"/>
      <c r="U73" s="574"/>
      <c r="V73" s="574"/>
      <c r="W73" s="574"/>
      <c r="X73" s="575"/>
    </row>
    <row r="74" spans="1:24" ht="9.9499999999999993" customHeight="1" thickBot="1" x14ac:dyDescent="0.25">
      <c r="A74" s="346"/>
      <c r="E74" s="344"/>
      <c r="F74" s="344"/>
      <c r="R74" s="4"/>
      <c r="S74" s="4"/>
      <c r="T74" s="4"/>
      <c r="U74" s="4"/>
      <c r="V74" s="58"/>
    </row>
    <row r="75" spans="1:24" s="2" customFormat="1" ht="50.1" customHeight="1" thickBot="1" x14ac:dyDescent="0.3">
      <c r="A75" s="612"/>
      <c r="B75" s="613"/>
      <c r="C75" s="613"/>
      <c r="D75" s="613"/>
      <c r="E75" s="614"/>
      <c r="F75" s="615"/>
      <c r="H75" s="605" t="s">
        <v>92</v>
      </c>
      <c r="I75" s="606"/>
      <c r="J75" s="606"/>
      <c r="K75" s="606"/>
      <c r="L75" s="606"/>
      <c r="M75" s="606"/>
      <c r="N75" s="607"/>
      <c r="O75" s="573"/>
      <c r="P75" s="574"/>
      <c r="Q75" s="574"/>
      <c r="R75" s="574"/>
      <c r="S75" s="574"/>
      <c r="T75" s="574"/>
      <c r="U75" s="574"/>
      <c r="V75" s="574"/>
      <c r="W75" s="574"/>
      <c r="X75" s="575"/>
    </row>
    <row r="76" spans="1:24" s="2" customFormat="1" ht="9.9499999999999993" customHeight="1" thickBot="1" x14ac:dyDescent="0.25">
      <c r="A76" s="58"/>
    </row>
    <row r="77" spans="1:24" s="2" customFormat="1" ht="16.5" thickBot="1" x14ac:dyDescent="0.25">
      <c r="A77" s="167" t="s">
        <v>103</v>
      </c>
      <c r="B77" s="168"/>
      <c r="C77" s="169"/>
      <c r="D77" s="169"/>
      <c r="E77" s="169"/>
      <c r="F77" s="169"/>
      <c r="G77" s="169"/>
      <c r="H77" s="169"/>
      <c r="I77" s="169"/>
      <c r="J77" s="169"/>
      <c r="K77" s="169"/>
      <c r="L77" s="169"/>
      <c r="M77" s="169"/>
      <c r="N77" s="169"/>
      <c r="O77" s="169"/>
      <c r="P77" s="169"/>
      <c r="Q77" s="169"/>
      <c r="R77" s="170"/>
      <c r="S77" s="170"/>
      <c r="T77" s="170"/>
      <c r="U77" s="170"/>
      <c r="V77" s="170"/>
      <c r="W77" s="170"/>
      <c r="X77" s="171"/>
    </row>
    <row r="78" spans="1:24" s="2" customFormat="1" ht="30" customHeight="1" x14ac:dyDescent="0.2">
      <c r="A78" s="149"/>
      <c r="B78" s="150"/>
      <c r="C78" s="151"/>
      <c r="D78" s="151"/>
      <c r="E78" s="151"/>
      <c r="F78" s="151"/>
      <c r="G78" s="151"/>
      <c r="H78" s="151"/>
      <c r="I78" s="151"/>
      <c r="J78" s="151"/>
      <c r="K78" s="151"/>
      <c r="L78" s="151"/>
      <c r="M78" s="151"/>
      <c r="N78" s="151"/>
      <c r="O78" s="151"/>
      <c r="P78" s="151"/>
      <c r="Q78" s="151"/>
      <c r="R78" s="152"/>
      <c r="S78" s="152"/>
      <c r="T78" s="152"/>
      <c r="U78" s="152"/>
      <c r="V78" s="152"/>
      <c r="W78" s="202"/>
      <c r="X78" s="203"/>
    </row>
    <row r="79" spans="1:24" s="2" customFormat="1" ht="30" customHeight="1" x14ac:dyDescent="0.2">
      <c r="A79" s="149"/>
      <c r="B79" s="151"/>
      <c r="C79" s="151"/>
      <c r="D79" s="151"/>
      <c r="E79" s="151"/>
      <c r="F79" s="151"/>
      <c r="G79" s="151"/>
      <c r="H79" s="151"/>
      <c r="I79" s="151"/>
      <c r="J79" s="151"/>
      <c r="K79" s="151"/>
      <c r="L79" s="151"/>
      <c r="M79" s="151"/>
      <c r="N79" s="151"/>
      <c r="O79" s="151"/>
      <c r="P79" s="151"/>
      <c r="Q79" s="151"/>
      <c r="R79" s="152"/>
      <c r="S79" s="152"/>
      <c r="T79" s="152"/>
      <c r="U79" s="152"/>
      <c r="V79" s="152"/>
      <c r="W79" s="152"/>
      <c r="X79" s="165"/>
    </row>
    <row r="80" spans="1:24" s="2" customFormat="1" ht="30" customHeight="1" x14ac:dyDescent="0.2">
      <c r="A80" s="149"/>
      <c r="B80" s="151"/>
      <c r="C80" s="151"/>
      <c r="D80" s="151"/>
      <c r="E80" s="151"/>
      <c r="F80" s="151"/>
      <c r="G80" s="151"/>
      <c r="H80" s="151"/>
      <c r="I80" s="151"/>
      <c r="J80" s="151"/>
      <c r="K80" s="151"/>
      <c r="L80" s="151"/>
      <c r="M80" s="151"/>
      <c r="N80" s="151"/>
      <c r="O80" s="151"/>
      <c r="P80" s="151"/>
      <c r="Q80" s="151"/>
      <c r="R80" s="152"/>
      <c r="S80" s="152"/>
      <c r="T80" s="152"/>
      <c r="U80" s="152"/>
      <c r="V80" s="152"/>
      <c r="W80" s="152"/>
      <c r="X80" s="165"/>
    </row>
    <row r="81" spans="1:34" s="2" customFormat="1" ht="30" customHeight="1" thickBot="1" x14ac:dyDescent="0.25">
      <c r="A81" s="153"/>
      <c r="B81" s="154"/>
      <c r="C81" s="154"/>
      <c r="D81" s="154"/>
      <c r="E81" s="154"/>
      <c r="F81" s="154"/>
      <c r="G81" s="154"/>
      <c r="H81" s="154"/>
      <c r="I81" s="154"/>
      <c r="J81" s="154"/>
      <c r="K81" s="154"/>
      <c r="L81" s="154"/>
      <c r="M81" s="154"/>
      <c r="N81" s="154"/>
      <c r="O81" s="154"/>
      <c r="P81" s="154"/>
      <c r="Q81" s="154"/>
      <c r="R81" s="155"/>
      <c r="S81" s="155"/>
      <c r="T81" s="155"/>
      <c r="U81" s="155"/>
      <c r="V81" s="155"/>
      <c r="W81" s="155"/>
      <c r="X81" s="166"/>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jPznUFHqhpB/lwVNEvHOuvNjTEAPiGM2zscMkHYpTcZ81662rwxdvLv0RdCiuV3xRQZpdTl7mORCCRQmio7F1w==" saltValue="DuOGASF8UH7QL63NYdZWjQ==" spinCount="100000" sheet="1" objects="1" scenarios="1"/>
  <mergeCells count="20">
    <mergeCell ref="O6:R6"/>
    <mergeCell ref="C2:M2"/>
    <mergeCell ref="O2:R2"/>
    <mergeCell ref="C3:M3"/>
    <mergeCell ref="O3:R3"/>
    <mergeCell ref="C4:E4"/>
    <mergeCell ref="F4:J4"/>
    <mergeCell ref="K4:M4"/>
    <mergeCell ref="C5:E5"/>
    <mergeCell ref="F5:J5"/>
    <mergeCell ref="K5:M5"/>
    <mergeCell ref="A6:B6"/>
    <mergeCell ref="C6:M6"/>
    <mergeCell ref="X8:X9"/>
    <mergeCell ref="E73:F73"/>
    <mergeCell ref="H73:N73"/>
    <mergeCell ref="O73:X73"/>
    <mergeCell ref="E75:F75"/>
    <mergeCell ref="H75:N75"/>
    <mergeCell ref="O75:X75"/>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G14"/>
  <sheetViews>
    <sheetView workbookViewId="0"/>
  </sheetViews>
  <sheetFormatPr defaultRowHeight="12.75" x14ac:dyDescent="0.2"/>
  <cols>
    <col min="1" max="1" width="26.5703125" customWidth="1"/>
  </cols>
  <sheetData>
    <row r="2" spans="1:7" s="4" customFormat="1" x14ac:dyDescent="0.2">
      <c r="A2" s="211" t="s">
        <v>36</v>
      </c>
      <c r="B2" s="211">
        <v>5.0000000000000001E-3</v>
      </c>
      <c r="C2" s="211">
        <v>0.01</v>
      </c>
      <c r="D2" s="211">
        <v>0.02</v>
      </c>
      <c r="E2" s="211">
        <v>0.05</v>
      </c>
      <c r="F2" s="211">
        <v>0.1</v>
      </c>
      <c r="G2" s="211">
        <v>0.2</v>
      </c>
    </row>
    <row r="3" spans="1:7" x14ac:dyDescent="0.2">
      <c r="A3" s="211" t="s">
        <v>37</v>
      </c>
      <c r="B3" s="208">
        <v>4</v>
      </c>
      <c r="C3" s="208">
        <v>5.6</v>
      </c>
      <c r="D3" s="208">
        <v>8</v>
      </c>
      <c r="E3" s="208">
        <v>12.6</v>
      </c>
      <c r="F3" s="208">
        <v>17.8</v>
      </c>
      <c r="G3" s="208">
        <v>25.2</v>
      </c>
    </row>
    <row r="4" spans="1:7" x14ac:dyDescent="0.2">
      <c r="A4" s="211" t="s">
        <v>40</v>
      </c>
      <c r="B4" s="208">
        <v>7.1</v>
      </c>
      <c r="C4" s="208">
        <v>10</v>
      </c>
      <c r="D4" s="358">
        <v>14.1</v>
      </c>
      <c r="E4" s="208">
        <v>22.4</v>
      </c>
      <c r="F4" s="208">
        <v>31.6</v>
      </c>
      <c r="G4" s="208">
        <v>44.7</v>
      </c>
    </row>
    <row r="5" spans="1:7" x14ac:dyDescent="0.2">
      <c r="A5" s="211" t="s">
        <v>44</v>
      </c>
      <c r="B5" s="209">
        <f t="shared" ref="B5:G5" si="0">B4/SQRT(20)</f>
        <v>1.5876082640248506</v>
      </c>
      <c r="C5" s="209">
        <f t="shared" si="0"/>
        <v>2.2360679774997898</v>
      </c>
      <c r="D5" s="209">
        <f t="shared" si="0"/>
        <v>3.1528558482747031</v>
      </c>
      <c r="E5" s="209">
        <f t="shared" si="0"/>
        <v>5.0087922695995282</v>
      </c>
      <c r="F5" s="209">
        <f t="shared" si="0"/>
        <v>7.0659748088993357</v>
      </c>
      <c r="G5" s="209">
        <f t="shared" si="0"/>
        <v>9.9952238594240601</v>
      </c>
    </row>
    <row r="6" spans="1:7" x14ac:dyDescent="0.2">
      <c r="A6" s="211" t="s">
        <v>45</v>
      </c>
      <c r="B6" s="210">
        <f t="shared" ref="B6:G6" si="1">(100/B5)^2</f>
        <v>3967.4667724657811</v>
      </c>
      <c r="C6" s="210">
        <f t="shared" si="1"/>
        <v>1999.9999999999995</v>
      </c>
      <c r="D6" s="210">
        <f t="shared" si="1"/>
        <v>1005.9856144057143</v>
      </c>
      <c r="E6" s="210">
        <f t="shared" si="1"/>
        <v>398.5969387755103</v>
      </c>
      <c r="F6" s="210">
        <f t="shared" si="1"/>
        <v>200.28841531805801</v>
      </c>
      <c r="G6" s="210">
        <f t="shared" si="1"/>
        <v>100.09559128968162</v>
      </c>
    </row>
    <row r="7" spans="1:7" x14ac:dyDescent="0.2">
      <c r="A7" s="211"/>
      <c r="B7" s="208">
        <f t="shared" ref="B7:G7" si="2">B6*B2</f>
        <v>19.837333862328904</v>
      </c>
      <c r="C7" s="208">
        <f t="shared" si="2"/>
        <v>19.999999999999996</v>
      </c>
      <c r="D7" s="208">
        <f t="shared" si="2"/>
        <v>20.119712288114286</v>
      </c>
      <c r="E7" s="208">
        <f t="shared" si="2"/>
        <v>19.929846938775515</v>
      </c>
      <c r="F7" s="208">
        <f t="shared" si="2"/>
        <v>20.028841531805803</v>
      </c>
      <c r="G7" s="208">
        <f t="shared" si="2"/>
        <v>20.019118257936327</v>
      </c>
    </row>
    <row r="9" spans="1:7" x14ac:dyDescent="0.2">
      <c r="A9" s="4" t="s">
        <v>43</v>
      </c>
    </row>
    <row r="10" spans="1:7" x14ac:dyDescent="0.2">
      <c r="A10" s="211" t="s">
        <v>38</v>
      </c>
      <c r="B10" s="211">
        <v>1.5</v>
      </c>
      <c r="C10" s="211">
        <v>2</v>
      </c>
      <c r="D10" s="211">
        <v>2.5</v>
      </c>
      <c r="E10" s="211">
        <v>3</v>
      </c>
      <c r="F10" s="211">
        <v>3.5</v>
      </c>
    </row>
    <row r="11" spans="1:7" x14ac:dyDescent="0.2">
      <c r="A11" s="211" t="s">
        <v>39</v>
      </c>
      <c r="B11" s="212">
        <f>(100/B10)^2</f>
        <v>4444.4444444444453</v>
      </c>
      <c r="C11" s="359">
        <f>(100/C10)^2</f>
        <v>2500</v>
      </c>
      <c r="D11" s="359">
        <f>(100/D10)^2</f>
        <v>1600</v>
      </c>
      <c r="E11" s="212">
        <f>(100/E10)^2</f>
        <v>1111.1111111111113</v>
      </c>
      <c r="F11" s="212">
        <f>(100/F10)^2</f>
        <v>816.32653061224494</v>
      </c>
    </row>
    <row r="12" spans="1:7" x14ac:dyDescent="0.2">
      <c r="A12" s="211" t="s">
        <v>41</v>
      </c>
      <c r="B12" s="212">
        <f>B10*SQRT(20)</f>
        <v>6.7082039324993694</v>
      </c>
      <c r="C12" s="359">
        <f t="shared" ref="C12:F12" si="3">C10*SQRT(20)</f>
        <v>8.9442719099991592</v>
      </c>
      <c r="D12" s="359">
        <f t="shared" si="3"/>
        <v>11.180339887498949</v>
      </c>
      <c r="E12" s="212">
        <f t="shared" si="3"/>
        <v>13.416407864998739</v>
      </c>
      <c r="F12" s="212">
        <f t="shared" si="3"/>
        <v>15.652475842498529</v>
      </c>
    </row>
    <row r="13" spans="1:7" x14ac:dyDescent="0.2">
      <c r="A13" s="211" t="s">
        <v>42</v>
      </c>
      <c r="B13" s="212">
        <f>SQRT((B12^2)/PI())</f>
        <v>3.7846987830302403</v>
      </c>
      <c r="C13" s="359">
        <f>SQRT((C12^2)/PI())</f>
        <v>5.0462650440403207</v>
      </c>
      <c r="D13" s="359">
        <f>SQRT((D12^2)/PI())</f>
        <v>6.3078313050504002</v>
      </c>
      <c r="E13" s="212">
        <f>SQRT((E12^2)/PI())</f>
        <v>7.5693975660604806</v>
      </c>
      <c r="F13" s="212">
        <f>SQRT((F12^2)/PI())</f>
        <v>8.8309638270705602</v>
      </c>
    </row>
    <row r="14" spans="1:7" x14ac:dyDescent="0.2">
      <c r="A14" s="211" t="s">
        <v>46</v>
      </c>
      <c r="B14" s="213">
        <f>B12^2/10000</f>
        <v>4.5000000000000005E-3</v>
      </c>
      <c r="C14" s="360">
        <f t="shared" ref="C14:F14" si="4">C12^2/10000</f>
        <v>8.0000000000000019E-3</v>
      </c>
      <c r="D14" s="360">
        <f t="shared" si="4"/>
        <v>1.2500000000000001E-2</v>
      </c>
      <c r="E14" s="213">
        <f t="shared" si="4"/>
        <v>1.8000000000000002E-2</v>
      </c>
      <c r="F14" s="213">
        <f t="shared" si="4"/>
        <v>2.4500000000000004E-2</v>
      </c>
    </row>
  </sheetData>
  <sheetProtection algorithmName="SHA-512" hashValue="j2e+53JIoaN1EDluo72ndnkryUnTwcDvJUyi6dn9Mq93OpnjWuZQIaDRcYu9RtB82fzBOfpPMHPVkTdKhDpQZQ==" saltValue="fwyN79GrjuTSENgVxJ81Rg==" spinCount="100000" sheet="1" objects="1" scenarios="1"/>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D4"/>
  <sheetViews>
    <sheetView workbookViewId="0">
      <selection activeCell="D11" sqref="D11"/>
    </sheetView>
  </sheetViews>
  <sheetFormatPr defaultRowHeight="12.75" x14ac:dyDescent="0.2"/>
  <cols>
    <col min="1" max="1" width="14.42578125" style="377" customWidth="1"/>
    <col min="2" max="2" width="14.42578125" style="334" customWidth="1"/>
    <col min="3" max="3" width="66.42578125" style="375" customWidth="1"/>
    <col min="4" max="4" width="15.5703125" style="375" customWidth="1"/>
  </cols>
  <sheetData>
    <row r="1" spans="1:4" x14ac:dyDescent="0.2">
      <c r="A1" s="376" t="s">
        <v>125</v>
      </c>
      <c r="B1" s="372" t="s">
        <v>126</v>
      </c>
      <c r="C1" s="373" t="s">
        <v>127</v>
      </c>
      <c r="D1" s="373" t="s">
        <v>128</v>
      </c>
    </row>
    <row r="2" spans="1:4" ht="27.75" customHeight="1" x14ac:dyDescent="0.2">
      <c r="A2" s="378" t="s">
        <v>174</v>
      </c>
      <c r="B2" s="374">
        <v>0.1</v>
      </c>
      <c r="C2" s="379" t="s">
        <v>175</v>
      </c>
      <c r="D2" s="379" t="s">
        <v>176</v>
      </c>
    </row>
    <row r="3" spans="1:4" ht="27.75" customHeight="1" x14ac:dyDescent="0.2">
      <c r="A3" s="378"/>
      <c r="B3" s="374"/>
      <c r="C3" s="379"/>
      <c r="D3" s="635"/>
    </row>
    <row r="4" spans="1:4" ht="35.25" customHeight="1" x14ac:dyDescent="0.2">
      <c r="A4" s="479"/>
      <c r="B4" s="374"/>
      <c r="C4" s="480"/>
      <c r="D4" s="636"/>
    </row>
  </sheetData>
  <sheetProtection algorithmName="SHA-512" hashValue="uKNrU1026m8yDCwiwCb14eJakCafc8El3UyNwv8TTpBJGRXA+c7qTA95sqWVhWTOe6HmD30uLN2KXq6kcxyaNQ==" saltValue="eoqZvmUOBHaMqd0sq/fETA=="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Plot Survey Sheet_option 1</vt:lpstr>
      <vt:lpstr>Survey Planning</vt:lpstr>
      <vt:lpstr>Aerial Stratum Summary_V0.1</vt:lpstr>
      <vt:lpstr>Lookups</vt:lpstr>
      <vt:lpstr>Plot1</vt:lpstr>
      <vt:lpstr>Plot2</vt:lpstr>
      <vt:lpstr>Plot3</vt:lpstr>
      <vt:lpstr>Plot4</vt:lpstr>
      <vt:lpstr>Plot5</vt:lpstr>
      <vt:lpstr>Plot6</vt:lpstr>
      <vt:lpstr>Plot7</vt:lpstr>
      <vt:lpstr>Plot8</vt:lpstr>
      <vt:lpstr>Plot9</vt:lpstr>
      <vt:lpstr>Plot10</vt:lpstr>
      <vt:lpstr>Plot11</vt:lpstr>
      <vt:lpstr>Plot12</vt:lpstr>
      <vt:lpstr>Plot13</vt:lpstr>
      <vt:lpstr>Plot14</vt:lpstr>
      <vt:lpstr>Plot15</vt:lpstr>
      <vt:lpstr>Plot16</vt:lpstr>
      <vt:lpstr>Plot17</vt:lpstr>
      <vt:lpstr>Plot18</vt:lpstr>
      <vt:lpstr>Plot19</vt:lpstr>
      <vt:lpstr>Plot20</vt:lpstr>
      <vt:lpstr>Plot21</vt:lpstr>
      <vt:lpstr>Plot22</vt:lpstr>
      <vt:lpstr>Plot23</vt:lpstr>
      <vt:lpstr>Plot Size and Area </vt:lpstr>
      <vt:lpstr>Version Control</vt:lpstr>
      <vt:lpstr>'Aerial Stratum Summary_V0.1'!Print_Area</vt:lpstr>
      <vt:lpstr>'Plot Survey Sheet_option 1'!Print_Area</vt:lpstr>
      <vt:lpstr>Plot1!Print_Area</vt:lpstr>
      <vt:lpstr>Plot10!Print_Area</vt:lpstr>
      <vt:lpstr>Plot11!Print_Area</vt:lpstr>
      <vt:lpstr>Plot12!Print_Area</vt:lpstr>
      <vt:lpstr>Plot13!Print_Area</vt:lpstr>
      <vt:lpstr>Plot14!Print_Area</vt:lpstr>
      <vt:lpstr>Plot15!Print_Area</vt:lpstr>
      <vt:lpstr>Plot16!Print_Area</vt:lpstr>
      <vt:lpstr>Plot17!Print_Area</vt:lpstr>
      <vt:lpstr>Plot18!Print_Area</vt:lpstr>
      <vt:lpstr>Plot19!Print_Area</vt:lpstr>
      <vt:lpstr>Plot2!Print_Area</vt:lpstr>
      <vt:lpstr>Plot20!Print_Area</vt:lpstr>
      <vt:lpstr>Plot21!Print_Area</vt:lpstr>
      <vt:lpstr>Plot22!Print_Area</vt:lpstr>
      <vt:lpstr>Plot23!Print_Area</vt:lpstr>
      <vt:lpstr>Plot3!Print_Area</vt:lpstr>
      <vt:lpstr>Plot4!Print_Area</vt:lpstr>
      <vt:lpstr>Plot5!Print_Area</vt:lpstr>
      <vt:lpstr>Plot6!Print_Area</vt:lpstr>
      <vt:lpstr>Plot7!Print_Area</vt:lpstr>
      <vt:lpstr>Plot8!Print_Area</vt:lpstr>
      <vt:lpstr>Plot9!Print_Area</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Williams</dc:creator>
  <cp:lastModifiedBy>Vicky West</cp:lastModifiedBy>
  <cp:lastPrinted>2021-04-15T07:52:38Z</cp:lastPrinted>
  <dcterms:created xsi:type="dcterms:W3CDTF">2003-11-25T13:33:26Z</dcterms:created>
  <dcterms:modified xsi:type="dcterms:W3CDTF">2025-03-27T16:48:15Z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