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35" windowWidth="19440" windowHeight="11460" firstSheet="2" activeTab="2"/>
  </bookViews>
  <sheets>
    <sheet name="Plot Size and Area " sheetId="10" r:id="rId1"/>
    <sheet name="Plot Survey Sheet_option 1" sheetId="12" r:id="rId2"/>
    <sheet name="Plot survey sheet_V1.0 " sheetId="15" r:id="rId3"/>
    <sheet name="Stratum summary sheet_V1.0" sheetId="14" r:id="rId4"/>
  </sheets>
  <definedNames>
    <definedName name="_xlnm.Print_Area" localSheetId="1">'Plot Survey Sheet_option 1'!$A$1:$AA$48</definedName>
    <definedName name="_xlnm.Print_Area" localSheetId="2">'Plot survey sheet_V1.0 '!$A$1:$P$55</definedName>
    <definedName name="_xlnm.Print_Area" localSheetId="3">'Stratum summary sheet_V1.0'!$A$1:$AA$44</definedName>
  </definedNames>
  <calcPr calcId="145621"/>
</workbook>
</file>

<file path=xl/calcChain.xml><?xml version="1.0" encoding="utf-8"?>
<calcChain xmlns="http://schemas.openxmlformats.org/spreadsheetml/2006/main">
  <c r="L33" i="14" l="1"/>
  <c r="L32" i="14"/>
  <c r="R3" i="14" l="1"/>
  <c r="M48" i="15"/>
  <c r="R4" i="14" l="1"/>
  <c r="L40" i="15"/>
  <c r="C40" i="15"/>
  <c r="D40" i="15"/>
  <c r="E40" i="15"/>
  <c r="F40" i="15"/>
  <c r="G40" i="15"/>
  <c r="H40" i="15"/>
  <c r="I40" i="15"/>
  <c r="J40" i="15"/>
  <c r="K40" i="15"/>
  <c r="C41" i="15"/>
  <c r="D41" i="15"/>
  <c r="E41" i="15"/>
  <c r="F41" i="15"/>
  <c r="G41" i="15"/>
  <c r="H41" i="15"/>
  <c r="I41" i="15"/>
  <c r="J41" i="15"/>
  <c r="K41" i="15"/>
  <c r="B40" i="15"/>
  <c r="B41" i="15"/>
  <c r="M40" i="15"/>
  <c r="L13" i="14" l="1"/>
  <c r="U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B9" i="14"/>
  <c r="M29" i="14" s="1"/>
  <c r="L29" i="14" l="1"/>
  <c r="L30" i="14" s="1"/>
  <c r="Z29" i="14"/>
  <c r="Z30" i="14" s="1"/>
  <c r="R7" i="14"/>
  <c r="F29" i="14"/>
  <c r="F30" i="14" s="1"/>
  <c r="P29" i="14"/>
  <c r="P30" i="14" s="1"/>
  <c r="C29" i="14"/>
  <c r="C30" i="14" s="1"/>
  <c r="E29" i="14"/>
  <c r="E30" i="14" s="1"/>
  <c r="I29" i="14"/>
  <c r="I30" i="14" s="1"/>
  <c r="M30" i="14"/>
  <c r="B29" i="14"/>
  <c r="B30" i="14" s="1"/>
  <c r="J29" i="14"/>
  <c r="J30" i="14" s="1"/>
  <c r="W29" i="14"/>
  <c r="W30" i="14" s="1"/>
  <c r="G29" i="14"/>
  <c r="G30" i="14" s="1"/>
  <c r="K29" i="14"/>
  <c r="K30" i="14" s="1"/>
  <c r="S29" i="14"/>
  <c r="S30" i="14" s="1"/>
  <c r="X29" i="14"/>
  <c r="X30" i="14" s="1"/>
  <c r="D29" i="14"/>
  <c r="D30" i="14" s="1"/>
  <c r="H29" i="14"/>
  <c r="H30" i="14" s="1"/>
  <c r="T29" i="14"/>
  <c r="T30" i="14" s="1"/>
  <c r="C41" i="12"/>
  <c r="D41" i="12"/>
  <c r="E41" i="12"/>
  <c r="F41" i="12"/>
  <c r="G41" i="12"/>
  <c r="H41" i="12"/>
  <c r="I41" i="12"/>
  <c r="J41" i="12"/>
  <c r="K41" i="12"/>
  <c r="M41" i="12"/>
  <c r="B41" i="12"/>
  <c r="U40" i="12"/>
  <c r="Z40" i="12"/>
  <c r="X40" i="12"/>
  <c r="W40" i="12"/>
  <c r="T40" i="12"/>
  <c r="S40" i="12"/>
  <c r="P40" i="12"/>
  <c r="M40" i="12"/>
  <c r="C40" i="12"/>
  <c r="D40" i="12"/>
  <c r="E40" i="12"/>
  <c r="F40" i="12"/>
  <c r="G40" i="12"/>
  <c r="H40" i="12"/>
  <c r="I40" i="12"/>
  <c r="J40" i="12"/>
  <c r="K40" i="12"/>
  <c r="B40" i="12"/>
  <c r="B11" i="10"/>
  <c r="G5" i="10"/>
  <c r="G6" i="10"/>
  <c r="G7" i="10"/>
  <c r="C12" i="10"/>
  <c r="C13" i="10"/>
  <c r="D12" i="10"/>
  <c r="D13" i="10"/>
  <c r="E12" i="10"/>
  <c r="E13" i="10"/>
  <c r="F12" i="10"/>
  <c r="F13" i="10"/>
  <c r="B12" i="10"/>
  <c r="B13" i="10"/>
  <c r="B5" i="10"/>
  <c r="B6" i="10"/>
  <c r="B7" i="10"/>
  <c r="C5" i="10"/>
  <c r="D5" i="10"/>
  <c r="D6" i="10"/>
  <c r="D7" i="10"/>
  <c r="E5" i="10"/>
  <c r="E6" i="10"/>
  <c r="E7" i="10"/>
  <c r="F5" i="10"/>
  <c r="F6" i="10"/>
  <c r="F7" i="10"/>
  <c r="C6" i="10"/>
  <c r="C7" i="10"/>
  <c r="E11" i="10"/>
  <c r="F11" i="10"/>
  <c r="C11" i="10"/>
  <c r="D11" i="10"/>
  <c r="E14" i="10"/>
  <c r="D14" i="10"/>
  <c r="B14" i="10"/>
  <c r="C14" i="10"/>
  <c r="F14" i="10"/>
  <c r="Y5" i="14" l="1"/>
  <c r="D31" i="14"/>
  <c r="D34" i="14" s="1"/>
  <c r="K31" i="14"/>
  <c r="K34" i="14" s="1"/>
  <c r="G31" i="14"/>
  <c r="G34" i="14" s="1"/>
  <c r="C31" i="14"/>
  <c r="C34" i="14" s="1"/>
  <c r="J31" i="14"/>
  <c r="J34" i="14" s="1"/>
  <c r="F31" i="14"/>
  <c r="F34" i="14" s="1"/>
  <c r="B31" i="14"/>
  <c r="B34" i="14" s="1"/>
  <c r="M31" i="14"/>
  <c r="I31" i="14"/>
  <c r="I34" i="14" s="1"/>
  <c r="E31" i="14"/>
  <c r="E34" i="14" s="1"/>
  <c r="H31" i="14"/>
  <c r="H34" i="14" s="1"/>
  <c r="R8" i="14"/>
  <c r="Y4" i="14" s="1"/>
  <c r="R6" i="14"/>
  <c r="Y2" i="14" s="1"/>
  <c r="Y3" i="14"/>
  <c r="T31" i="14"/>
  <c r="X31" i="14"/>
  <c r="W31" i="14"/>
  <c r="P31" i="14"/>
  <c r="S31" i="14"/>
  <c r="Z31" i="14"/>
  <c r="L31" i="14" l="1"/>
  <c r="L34" i="14" s="1"/>
</calcChain>
</file>

<file path=xl/sharedStrings.xml><?xml version="1.0" encoding="utf-8"?>
<sst xmlns="http://schemas.openxmlformats.org/spreadsheetml/2006/main" count="218" uniqueCount="127">
  <si>
    <t>Plot No.</t>
  </si>
  <si>
    <t>Comments</t>
  </si>
  <si>
    <t>Acceptable Species :</t>
  </si>
  <si>
    <t>No of Plots :</t>
  </si>
  <si>
    <t>WEEDS</t>
  </si>
  <si>
    <t>General Comments :</t>
  </si>
  <si>
    <t>Total Live</t>
  </si>
  <si>
    <t>Total Dead</t>
  </si>
  <si>
    <t>Project Name</t>
  </si>
  <si>
    <t>No trees/ha</t>
  </si>
  <si>
    <t>No trees/stratum</t>
  </si>
  <si>
    <t>Plot area (ha)</t>
  </si>
  <si>
    <t>Plot radius (m)</t>
  </si>
  <si>
    <t>% plots at target planting density</t>
  </si>
  <si>
    <t>% plots within 10% of planting density</t>
  </si>
  <si>
    <t>Stratum Details</t>
  </si>
  <si>
    <t>Stratum Number</t>
  </si>
  <si>
    <t>Planting Dates (Start-End)</t>
  </si>
  <si>
    <t>TREE HEALTH</t>
  </si>
  <si>
    <t xml:space="preserve">TREE GROWTH </t>
  </si>
  <si>
    <t>&lt;&lt; List Species planted&gt;&gt;</t>
  </si>
  <si>
    <t>&lt;&lt; List acceptable species &gt;&gt;</t>
  </si>
  <si>
    <t>User to Complete</t>
  </si>
  <si>
    <t>Automatically Calculated</t>
  </si>
  <si>
    <t>Tree Protection</t>
  </si>
  <si>
    <t>Condition</t>
  </si>
  <si>
    <t>Fencing</t>
  </si>
  <si>
    <t>Presence? (Y/N)</t>
  </si>
  <si>
    <t>Tree Shelters</t>
  </si>
  <si>
    <t>Good - All in good condition</t>
  </si>
  <si>
    <t>Average - Some missing or damaged</t>
  </si>
  <si>
    <t>Poor - Majority missing or damaged</t>
  </si>
  <si>
    <t>Good - Fencing in perfect condition</t>
  </si>
  <si>
    <t>Poor - Requiring attention</t>
  </si>
  <si>
    <t>Y</t>
  </si>
  <si>
    <t>Insert Comments on ground preparation, condition of trees, reasons for understocking, weeds, damage, foliage colour etc…</t>
  </si>
  <si>
    <t>Plot Area</t>
  </si>
  <si>
    <t>Circular Plot Radius</t>
  </si>
  <si>
    <t>Spacing</t>
  </si>
  <si>
    <t>Stocking density</t>
  </si>
  <si>
    <t>Square Plot Length</t>
  </si>
  <si>
    <t>square plot length for 20/plot</t>
  </si>
  <si>
    <t>radius for 20 / plot</t>
  </si>
  <si>
    <t>Standard spacings - non-standard plot area / dimensions</t>
  </si>
  <si>
    <t>Spacing for 20/plot</t>
  </si>
  <si>
    <t>Planting Density for 20/plot</t>
  </si>
  <si>
    <t>plot area</t>
  </si>
  <si>
    <t>Project ID:</t>
  </si>
  <si>
    <t>Planting density of stratum compared with target</t>
  </si>
  <si>
    <t>Trees/plot -10% target density</t>
  </si>
  <si>
    <t>Trees/plot at target density</t>
  </si>
  <si>
    <t>Total trees/stratum at target density</t>
  </si>
  <si>
    <t>Of which, damaged</t>
  </si>
  <si>
    <t>Poor leader growth (count)</t>
  </si>
  <si>
    <t>Multiple Stems (count)</t>
  </si>
  <si>
    <t>Poor needle/leaf size or colour (count)</t>
  </si>
  <si>
    <t>Poor needle or leaf retention (count)</t>
  </si>
  <si>
    <t>List main weeds suppressing growth                                   (eg Bramble, Willow-herb, Nettles, Western Hemlock, Juncus, Bracken, Gorse/broom, Rhododendron, Grass)</t>
  </si>
  <si>
    <t>Reason for death                                                                                  (eg Deer browsing or fraying, sheep/goat, vole.rabbit/hare, weevil or other pest, human or other damage)</t>
  </si>
  <si>
    <t>OR Square plot length (m)</t>
  </si>
  <si>
    <t>Suppressed by Weeds (Count)</t>
  </si>
  <si>
    <t>** Note ensure you only enter a radius OR a length</t>
  </si>
  <si>
    <t>% of live trees</t>
  </si>
  <si>
    <t>Plot Number</t>
  </si>
  <si>
    <t>Surveyed By :</t>
  </si>
  <si>
    <t>Survey Date :</t>
  </si>
  <si>
    <t>Total trees</t>
  </si>
  <si>
    <t>Reason for damage</t>
  </si>
  <si>
    <t>Dead?</t>
  </si>
  <si>
    <t xml:space="preserve">NUMBER OF DEAD LOCATIONS </t>
  </si>
  <si>
    <t>NUMBER OF LIVE LOCATIONS</t>
  </si>
  <si>
    <t>Plot Details</t>
  </si>
  <si>
    <t>Height (cm)</t>
  </si>
  <si>
    <t>Mean Height</t>
  </si>
  <si>
    <t>List main reason for death                                                                                  (eg Deer browsing or fraying, sheep/goat, vole.rabbit/hare, weevil or other pest, human or other damage)</t>
  </si>
  <si>
    <t>Seedling/Sapling No:</t>
  </si>
  <si>
    <t>NUMBER OF DEAD LOCATIONS</t>
  </si>
  <si>
    <t>Average Height by species</t>
  </si>
  <si>
    <t>Average Height (m) - All species</t>
  </si>
  <si>
    <t>Pick from list</t>
  </si>
  <si>
    <r>
      <t xml:space="preserve">Plot Location </t>
    </r>
    <r>
      <rPr>
        <sz val="10"/>
        <rFont val="Arial"/>
        <family val="2"/>
      </rPr>
      <t>(GPS loc'n of centre (circular) or SW corner (square))</t>
    </r>
  </si>
  <si>
    <t>Reason for Damage</t>
  </si>
  <si>
    <t>Tree Health</t>
  </si>
  <si>
    <t>Tree Growth</t>
  </si>
  <si>
    <t>Weed Growth</t>
  </si>
  <si>
    <t>Main weeds (specify)</t>
  </si>
  <si>
    <t>Number with Poor Leader Growth</t>
  </si>
  <si>
    <t>Number with Multiple Stems</t>
  </si>
  <si>
    <t>Number with Poor Needle/Leaf Retention</t>
  </si>
  <si>
    <t>Number with Poor Needle/Leaf Size</t>
  </si>
  <si>
    <t>Total</t>
  </si>
  <si>
    <t>Species    // Seedling/Sapling No:</t>
  </si>
  <si>
    <t>0</t>
  </si>
  <si>
    <t>Planned species area</t>
  </si>
  <si>
    <t>Planned Species Mix (%)</t>
  </si>
  <si>
    <t>Species 1</t>
  </si>
  <si>
    <t>Species 2</t>
  </si>
  <si>
    <t>Species 3</t>
  </si>
  <si>
    <t>Site Features (to enable relocation)</t>
  </si>
  <si>
    <t xml:space="preserve"># DAMAGED OR DEAD LOCATIONS </t>
  </si>
  <si>
    <t>Reason for damage/death                                                                                  (eg Deer browsing or fraying, sheep/goat/vole/rabbit/hare/weevil or other pest, human or other damage)</t>
  </si>
  <si>
    <t>No suppressed by weeds</t>
  </si>
  <si>
    <t xml:space="preserve">Of live trees ….. </t>
  </si>
  <si>
    <t>Of live trees ….</t>
  </si>
  <si>
    <t xml:space="preserve">Growth/ health:  </t>
  </si>
  <si>
    <t>1) Poor leader growth,                         2) multiple stems,                         3) poor needle/leaf size, 4) poor needle/leaf retention</t>
  </si>
  <si>
    <t>Average Height (all species, m)</t>
  </si>
  <si>
    <r>
      <t>Planted Species</t>
    </r>
    <r>
      <rPr>
        <b/>
        <sz val="12"/>
        <rFont val="Arial"/>
        <family val="2"/>
      </rPr>
      <t>:</t>
    </r>
  </si>
  <si>
    <t>Trees/plot +10% target density</t>
  </si>
  <si>
    <t>% plots 10% over planting density</t>
  </si>
  <si>
    <t>HEIGHT  (to 0.1m &lt; 1.0m, to 0.5m &gt; 1.0m) LIVE LOCATIONS</t>
  </si>
  <si>
    <t>Species 4</t>
  </si>
  <si>
    <t>Species 5</t>
  </si>
  <si>
    <t>Species 6</t>
  </si>
  <si>
    <t>Species 7</t>
  </si>
  <si>
    <t>Species 8</t>
  </si>
  <si>
    <t>Species 9</t>
  </si>
  <si>
    <t>Species 10</t>
  </si>
  <si>
    <t xml:space="preserve">Damaged? </t>
  </si>
  <si>
    <t>Actual Species Mix (%)</t>
  </si>
  <si>
    <t>Difference (% point)</t>
  </si>
  <si>
    <t>Target average planting density</t>
  </si>
  <si>
    <t>** NOTE if OG not mapped, enter the target spacing/planting density of the GROSS area rather than net area.</t>
  </si>
  <si>
    <t>Target average spacing**</t>
  </si>
  <si>
    <t>Net Area (ha)* :</t>
  </si>
  <si>
    <t>* NOTE:  If Open Ground not mapped, enter GROSS area here instead &amp; do more plots</t>
  </si>
  <si>
    <t>Average Ht by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</si>
</sst>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[$-809]dd\ mmmm\ yyyy;@"/>
    <numFmt numFmtId="166" formatCode="00000"/>
    <numFmt numFmtId="167" formatCode="0.000"/>
    <numFmt numFmtId="168" formatCode="0.0%"/>
  </numFmts>
  <fonts count="2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</font>
    <font>
      <vertAlign val="superscript"/>
      <sz val="10"/>
      <name val="Arial"/>
    </font>
    <font>
      <i/>
      <sz val="8"/>
      <name val="Arial"/>
      <family val="2"/>
    </font>
    <font>
      <b/>
      <i/>
      <sz val="8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2"/>
      <color theme="6" tint="-0.249977111117893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sz val="10.5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5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Border="1"/>
    <xf numFmtId="0" fontId="12" fillId="0" borderId="0" xfId="0" applyFont="1"/>
    <xf numFmtId="0" fontId="0" fillId="0" borderId="0" xfId="0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Fill="1" applyBorder="1"/>
    <xf numFmtId="0" fontId="5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5" fillId="0" borderId="0" xfId="0" applyFont="1" applyBorder="1" applyAlignment="1">
      <alignment horizontal="center" textRotation="90"/>
    </xf>
    <xf numFmtId="0" fontId="5" fillId="2" borderId="7" xfId="0" applyFont="1" applyFill="1" applyBorder="1" applyAlignment="1">
      <alignment horizontal="left" vertical="center"/>
    </xf>
    <xf numFmtId="0" fontId="5" fillId="2" borderId="18" xfId="0" applyFont="1" applyFill="1" applyBorder="1" applyAlignment="1"/>
    <xf numFmtId="0" fontId="2" fillId="2" borderId="8" xfId="0" applyFont="1" applyFill="1" applyBorder="1" applyAlignment="1"/>
    <xf numFmtId="0" fontId="5" fillId="0" borderId="0" xfId="0" applyFont="1" applyFill="1" applyBorder="1"/>
    <xf numFmtId="0" fontId="5" fillId="0" borderId="0" xfId="0" applyFont="1" applyBorder="1" applyAlignment="1">
      <alignment horizontal="center" vertical="center"/>
    </xf>
    <xf numFmtId="166" fontId="5" fillId="2" borderId="7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0" fillId="3" borderId="0" xfId="0" applyFill="1"/>
    <xf numFmtId="0" fontId="2" fillId="3" borderId="0" xfId="0" applyFont="1" applyFill="1"/>
    <xf numFmtId="0" fontId="5" fillId="3" borderId="0" xfId="0" applyFont="1" applyFill="1"/>
    <xf numFmtId="0" fontId="5" fillId="2" borderId="8" xfId="0" applyFont="1" applyFill="1" applyBorder="1" applyAlignment="1"/>
    <xf numFmtId="0" fontId="5" fillId="7" borderId="37" xfId="0" applyFont="1" applyFill="1" applyBorder="1"/>
    <xf numFmtId="0" fontId="2" fillId="7" borderId="38" xfId="0" applyFont="1" applyFill="1" applyBorder="1" applyAlignment="1">
      <alignment horizontal="left"/>
    </xf>
    <xf numFmtId="0" fontId="5" fillId="7" borderId="38" xfId="0" applyFont="1" applyFill="1" applyBorder="1" applyAlignment="1"/>
    <xf numFmtId="0" fontId="2" fillId="7" borderId="38" xfId="0" applyFont="1" applyFill="1" applyBorder="1" applyAlignment="1">
      <alignment horizontal="center"/>
    </xf>
    <xf numFmtId="0" fontId="2" fillId="7" borderId="39" xfId="0" applyFont="1" applyFill="1" applyBorder="1" applyAlignment="1"/>
    <xf numFmtId="0" fontId="2" fillId="7" borderId="37" xfId="0" applyFont="1" applyFill="1" applyBorder="1" applyAlignment="1">
      <alignment horizontal="left"/>
    </xf>
    <xf numFmtId="0" fontId="2" fillId="7" borderId="38" xfId="0" applyFont="1" applyFill="1" applyBorder="1" applyAlignment="1"/>
    <xf numFmtId="0" fontId="2" fillId="7" borderId="37" xfId="0" applyFont="1" applyFill="1" applyBorder="1"/>
    <xf numFmtId="0" fontId="5" fillId="7" borderId="38" xfId="0" applyFont="1" applyFill="1" applyBorder="1" applyAlignment="1">
      <alignment horizontal="right"/>
    </xf>
    <xf numFmtId="0" fontId="5" fillId="7" borderId="39" xfId="0" applyFont="1" applyFill="1" applyBorder="1"/>
    <xf numFmtId="0" fontId="2" fillId="7" borderId="37" xfId="0" applyFont="1" applyFill="1" applyBorder="1" applyAlignment="1"/>
    <xf numFmtId="0" fontId="2" fillId="7" borderId="38" xfId="0" applyFont="1" applyFill="1" applyBorder="1"/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top" wrapText="1"/>
    </xf>
    <xf numFmtId="0" fontId="5" fillId="2" borderId="38" xfId="0" applyFont="1" applyFill="1" applyBorder="1"/>
    <xf numFmtId="0" fontId="5" fillId="2" borderId="38" xfId="0" applyFont="1" applyFill="1" applyBorder="1" applyAlignment="1">
      <alignment vertical="top" wrapText="1"/>
    </xf>
    <xf numFmtId="0" fontId="5" fillId="2" borderId="33" xfId="0" applyFont="1" applyFill="1" applyBorder="1"/>
    <xf numFmtId="0" fontId="5" fillId="2" borderId="34" xfId="0" applyFont="1" applyFill="1" applyBorder="1"/>
    <xf numFmtId="0" fontId="5" fillId="2" borderId="41" xfId="0" applyFont="1" applyFill="1" applyBorder="1" applyAlignment="1">
      <alignment horizontal="left" vertical="top" wrapText="1"/>
    </xf>
    <xf numFmtId="0" fontId="5" fillId="2" borderId="41" xfId="0" applyFont="1" applyFill="1" applyBorder="1"/>
    <xf numFmtId="0" fontId="5" fillId="2" borderId="41" xfId="0" applyFont="1" applyFill="1" applyBorder="1" applyAlignment="1">
      <alignment vertical="top" wrapText="1"/>
    </xf>
    <xf numFmtId="0" fontId="5" fillId="0" borderId="33" xfId="0" applyFont="1" applyBorder="1" applyAlignment="1">
      <alignment horizontal="left" vertical="top" wrapText="1"/>
    </xf>
    <xf numFmtId="0" fontId="2" fillId="7" borderId="7" xfId="0" applyFont="1" applyFill="1" applyBorder="1"/>
    <xf numFmtId="0" fontId="2" fillId="7" borderId="0" xfId="0" applyFont="1" applyFill="1" applyAlignment="1">
      <alignment horizontal="left"/>
    </xf>
    <xf numFmtId="0" fontId="2" fillId="7" borderId="7" xfId="0" applyFont="1" applyFill="1" applyBorder="1" applyAlignment="1">
      <alignment horizontal="left"/>
    </xf>
    <xf numFmtId="164" fontId="0" fillId="0" borderId="0" xfId="0" applyNumberFormat="1"/>
    <xf numFmtId="167" fontId="0" fillId="0" borderId="0" xfId="0" applyNumberFormat="1"/>
    <xf numFmtId="0" fontId="0" fillId="8" borderId="0" xfId="0" applyFill="1"/>
    <xf numFmtId="4" fontId="3" fillId="0" borderId="0" xfId="0" applyNumberFormat="1" applyFont="1"/>
    <xf numFmtId="1" fontId="0" fillId="0" borderId="0" xfId="0" applyNumberFormat="1"/>
    <xf numFmtId="0" fontId="4" fillId="0" borderId="0" xfId="0" applyFont="1"/>
    <xf numFmtId="164" fontId="0" fillId="8" borderId="0" xfId="0" applyNumberFormat="1" applyFill="1"/>
    <xf numFmtId="167" fontId="0" fillId="8" borderId="0" xfId="0" applyNumberFormat="1" applyFill="1"/>
    <xf numFmtId="0" fontId="5" fillId="2" borderId="0" xfId="0" applyFont="1" applyFill="1" applyBorder="1" applyAlignment="1">
      <alignment horizontal="left" vertical="top"/>
    </xf>
    <xf numFmtId="2" fontId="5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168" fontId="10" fillId="0" borderId="0" xfId="0" applyNumberFormat="1" applyFont="1" applyFill="1" applyBorder="1" applyAlignment="1">
      <alignment horizontal="right" vertical="center"/>
    </xf>
    <xf numFmtId="0" fontId="5" fillId="0" borderId="33" xfId="0" applyFont="1" applyFill="1" applyBorder="1"/>
    <xf numFmtId="0" fontId="5" fillId="0" borderId="0" xfId="0" applyFont="1" applyFill="1" applyBorder="1" applyAlignment="1">
      <alignment horizontal="center" textRotation="90"/>
    </xf>
    <xf numFmtId="0" fontId="5" fillId="7" borderId="39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left"/>
    </xf>
    <xf numFmtId="0" fontId="5" fillId="2" borderId="7" xfId="0" applyFont="1" applyFill="1" applyBorder="1" applyAlignment="1"/>
    <xf numFmtId="0" fontId="12" fillId="0" borderId="0" xfId="0" applyFont="1" applyFill="1"/>
    <xf numFmtId="0" fontId="16" fillId="0" borderId="0" xfId="0" applyFont="1" applyFill="1" applyAlignment="1">
      <alignment horizontal="right"/>
    </xf>
    <xf numFmtId="0" fontId="2" fillId="0" borderId="18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6" fontId="2" fillId="4" borderId="8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65" fontId="5" fillId="7" borderId="6" xfId="0" applyNumberFormat="1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2" fontId="0" fillId="0" borderId="0" xfId="0" applyNumberFormat="1"/>
    <xf numFmtId="2" fontId="5" fillId="2" borderId="18" xfId="0" applyNumberFormat="1" applyFont="1" applyFill="1" applyBorder="1" applyAlignment="1">
      <alignment horizontal="center" vertical="center"/>
    </xf>
    <xf numFmtId="2" fontId="5" fillId="0" borderId="0" xfId="0" applyNumberFormat="1" applyFont="1"/>
    <xf numFmtId="2" fontId="5" fillId="0" borderId="0" xfId="0" applyNumberFormat="1" applyFont="1" applyBorder="1" applyAlignment="1">
      <alignment horizontal="center" textRotation="90"/>
    </xf>
    <xf numFmtId="2" fontId="5" fillId="7" borderId="39" xfId="0" applyNumberFormat="1" applyFont="1" applyFill="1" applyBorder="1"/>
    <xf numFmtId="2" fontId="12" fillId="0" borderId="0" xfId="0" applyNumberFormat="1" applyFont="1"/>
    <xf numFmtId="2" fontId="5" fillId="2" borderId="38" xfId="0" applyNumberFormat="1" applyFont="1" applyFill="1" applyBorder="1"/>
    <xf numFmtId="2" fontId="5" fillId="2" borderId="0" xfId="0" applyNumberFormat="1" applyFont="1" applyFill="1" applyBorder="1"/>
    <xf numFmtId="2" fontId="5" fillId="2" borderId="41" xfId="0" applyNumberFormat="1" applyFont="1" applyFill="1" applyBorder="1"/>
    <xf numFmtId="2" fontId="3" fillId="0" borderId="0" xfId="0" applyNumberFormat="1" applyFont="1"/>
    <xf numFmtId="0" fontId="5" fillId="2" borderId="39" xfId="0" applyFont="1" applyFill="1" applyBorder="1" applyAlignment="1">
      <alignment vertical="top" wrapText="1"/>
    </xf>
    <xf numFmtId="0" fontId="5" fillId="2" borderId="40" xfId="0" applyFont="1" applyFill="1" applyBorder="1" applyAlignment="1">
      <alignment vertical="top" wrapText="1"/>
    </xf>
    <xf numFmtId="0" fontId="5" fillId="2" borderId="42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textRotation="90"/>
    </xf>
    <xf numFmtId="0" fontId="2" fillId="2" borderId="30" xfId="0" applyFont="1" applyFill="1" applyBorder="1" applyAlignment="1">
      <alignment textRotation="90"/>
    </xf>
    <xf numFmtId="0" fontId="2" fillId="2" borderId="12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2" fillId="0" borderId="2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30" xfId="0" applyFont="1" applyFill="1" applyBorder="1" applyAlignment="1">
      <alignment horizontal="center" textRotation="90" wrapText="1"/>
    </xf>
    <xf numFmtId="2" fontId="2" fillId="0" borderId="11" xfId="0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textRotation="90" wrapText="1"/>
    </xf>
    <xf numFmtId="0" fontId="2" fillId="0" borderId="11" xfId="0" applyFont="1" applyBorder="1" applyAlignment="1">
      <alignment horizontal="left" wrapText="1"/>
    </xf>
    <xf numFmtId="0" fontId="2" fillId="0" borderId="2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5" fillId="2" borderId="13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5" fillId="2" borderId="25" xfId="1" applyNumberFormat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31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43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vertical="center"/>
    </xf>
    <xf numFmtId="1" fontId="2" fillId="4" borderId="30" xfId="0" applyNumberFormat="1" applyFont="1" applyFill="1" applyBorder="1" applyAlignment="1">
      <alignment vertical="center"/>
    </xf>
    <xf numFmtId="1" fontId="2" fillId="4" borderId="11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5" fillId="0" borderId="0" xfId="0" applyNumberFormat="1" applyFont="1" applyAlignment="1">
      <alignment vertical="center"/>
    </xf>
    <xf numFmtId="1" fontId="2" fillId="0" borderId="32" xfId="0" applyNumberFormat="1" applyFont="1" applyFill="1" applyBorder="1" applyAlignment="1">
      <alignment vertical="center"/>
    </xf>
    <xf numFmtId="1" fontId="5" fillId="0" borderId="0" xfId="0" applyNumberFormat="1" applyFont="1"/>
    <xf numFmtId="2" fontId="2" fillId="4" borderId="30" xfId="0" applyNumberFormat="1" applyFont="1" applyFill="1" applyBorder="1" applyAlignment="1">
      <alignment vertical="center"/>
    </xf>
    <xf numFmtId="1" fontId="2" fillId="4" borderId="15" xfId="0" applyNumberFormat="1" applyFont="1" applyFill="1" applyBorder="1" applyAlignment="1">
      <alignment vertical="center"/>
    </xf>
    <xf numFmtId="2" fontId="2" fillId="4" borderId="31" xfId="0" applyNumberFormat="1" applyFont="1" applyFill="1" applyBorder="1" applyAlignment="1">
      <alignment vertical="center"/>
    </xf>
    <xf numFmtId="2" fontId="2" fillId="4" borderId="16" xfId="0" applyNumberFormat="1" applyFont="1" applyFill="1" applyBorder="1" applyAlignment="1">
      <alignment vertical="center"/>
    </xf>
    <xf numFmtId="1" fontId="2" fillId="4" borderId="0" xfId="0" applyNumberFormat="1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textRotation="90"/>
    </xf>
    <xf numFmtId="0" fontId="5" fillId="2" borderId="18" xfId="0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0" borderId="18" xfId="0" applyBorder="1" applyAlignment="1"/>
    <xf numFmtId="0" fontId="0" fillId="0" borderId="8" xfId="0" applyBorder="1" applyAlignment="1"/>
    <xf numFmtId="0" fontId="2" fillId="7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165" fontId="5" fillId="2" borderId="7" xfId="0" applyNumberFormat="1" applyFont="1" applyFill="1" applyBorder="1" applyAlignment="1">
      <alignment horizontal="left" vertical="center"/>
    </xf>
    <xf numFmtId="1" fontId="5" fillId="2" borderId="7" xfId="0" applyNumberFormat="1" applyFont="1" applyFill="1" applyBorder="1" applyAlignment="1">
      <alignment horizontal="left" vertical="center"/>
    </xf>
    <xf numFmtId="1" fontId="0" fillId="0" borderId="18" xfId="0" applyNumberFormat="1" applyBorder="1" applyAlignment="1"/>
    <xf numFmtId="1" fontId="0" fillId="0" borderId="8" xfId="0" applyNumberFormat="1" applyBorder="1" applyAlignment="1"/>
    <xf numFmtId="0" fontId="5" fillId="2" borderId="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2" fillId="7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0" fillId="0" borderId="0" xfId="0" applyProtection="1">
      <protection locked="0"/>
    </xf>
    <xf numFmtId="0" fontId="2" fillId="7" borderId="7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7" borderId="6" xfId="0" applyFont="1" applyFill="1" applyBorder="1" applyAlignment="1" applyProtection="1">
      <alignment horizontal="left"/>
      <protection locked="0"/>
    </xf>
    <xf numFmtId="0" fontId="5" fillId="7" borderId="6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0" fillId="0" borderId="18" xfId="0" applyNumberFormat="1" applyBorder="1" applyAlignment="1" applyProtection="1">
      <protection locked="0"/>
    </xf>
    <xf numFmtId="1" fontId="0" fillId="0" borderId="8" xfId="0" applyNumberFormat="1" applyBorder="1" applyAlignment="1" applyProtection="1">
      <protection locked="0"/>
    </xf>
    <xf numFmtId="165" fontId="5" fillId="7" borderId="6" xfId="0" applyNumberFormat="1" applyFont="1" applyFill="1" applyBorder="1" applyAlignment="1" applyProtection="1">
      <alignment horizontal="left" vertical="center"/>
      <protection locked="0"/>
    </xf>
    <xf numFmtId="165" fontId="5" fillId="2" borderId="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protection locked="0"/>
    </xf>
    <xf numFmtId="166" fontId="5" fillId="2" borderId="7" xfId="0" applyNumberFormat="1" applyFont="1" applyFill="1" applyBorder="1" applyAlignment="1" applyProtection="1">
      <alignment horizontal="left" vertical="center"/>
      <protection locked="0"/>
    </xf>
    <xf numFmtId="0" fontId="2" fillId="7" borderId="7" xfId="0" applyFont="1" applyFill="1" applyBorder="1" applyAlignment="1" applyProtection="1">
      <protection locked="0"/>
    </xf>
    <xf numFmtId="0" fontId="2" fillId="7" borderId="18" xfId="0" applyFont="1" applyFill="1" applyBorder="1" applyAlignment="1" applyProtection="1">
      <protection locked="0"/>
    </xf>
    <xf numFmtId="0" fontId="5" fillId="7" borderId="18" xfId="0" applyFont="1" applyFill="1" applyBorder="1" applyAlignment="1" applyProtection="1">
      <protection locked="0"/>
    </xf>
    <xf numFmtId="0" fontId="5" fillId="7" borderId="8" xfId="0" applyFont="1" applyFill="1" applyBorder="1" applyAlignment="1" applyProtection="1">
      <protection locked="0"/>
    </xf>
    <xf numFmtId="0" fontId="5" fillId="2" borderId="18" xfId="0" applyFon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165" fontId="5" fillId="0" borderId="2" xfId="0" applyNumberFormat="1" applyFont="1" applyFill="1" applyBorder="1" applyAlignment="1" applyProtection="1">
      <alignment horizontal="left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protection locked="0"/>
    </xf>
    <xf numFmtId="0" fontId="5" fillId="2" borderId="8" xfId="0" applyFont="1" applyFill="1" applyBorder="1" applyAlignment="1" applyProtection="1"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" fillId="7" borderId="7" xfId="0" applyFont="1" applyFill="1" applyBorder="1" applyAlignment="1" applyProtection="1">
      <alignment horizontal="left" wrapText="1"/>
      <protection locked="0"/>
    </xf>
    <xf numFmtId="0" fontId="2" fillId="7" borderId="7" xfId="0" applyFont="1" applyFill="1" applyBorder="1" applyAlignment="1" applyProtection="1">
      <alignment wrapText="1"/>
      <protection locked="0"/>
    </xf>
    <xf numFmtId="0" fontId="0" fillId="7" borderId="8" xfId="0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center" textRotation="90"/>
      <protection locked="0"/>
    </xf>
    <xf numFmtId="0" fontId="5" fillId="7" borderId="37" xfId="0" applyFont="1" applyFill="1" applyBorder="1" applyProtection="1">
      <protection locked="0"/>
    </xf>
    <xf numFmtId="0" fontId="2" fillId="7" borderId="37" xfId="0" applyFont="1" applyFill="1" applyBorder="1" applyAlignment="1" applyProtection="1">
      <alignment horizontal="left"/>
      <protection locked="0"/>
    </xf>
    <xf numFmtId="0" fontId="5" fillId="7" borderId="38" xfId="0" applyFont="1" applyFill="1" applyBorder="1" applyAlignment="1" applyProtection="1">
      <protection locked="0"/>
    </xf>
    <xf numFmtId="0" fontId="2" fillId="7" borderId="38" xfId="0" applyFont="1" applyFill="1" applyBorder="1" applyAlignment="1" applyProtection="1">
      <alignment horizontal="center"/>
      <protection locked="0"/>
    </xf>
    <xf numFmtId="0" fontId="5" fillId="7" borderId="39" xfId="0" applyFont="1" applyFill="1" applyBorder="1" applyAlignment="1" applyProtection="1">
      <alignment horizontal="center" textRotation="90"/>
      <protection locked="0"/>
    </xf>
    <xf numFmtId="0" fontId="5" fillId="0" borderId="0" xfId="0" applyFont="1" applyFill="1" applyBorder="1" applyAlignment="1" applyProtection="1">
      <alignment horizontal="center" textRotation="90"/>
      <protection locked="0"/>
    </xf>
    <xf numFmtId="2" fontId="2" fillId="7" borderId="21" xfId="0" applyNumberFormat="1" applyFont="1" applyFill="1" applyBorder="1" applyProtection="1"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textRotation="90"/>
      <protection locked="0"/>
    </xf>
    <xf numFmtId="0" fontId="2" fillId="2" borderId="48" xfId="0" applyFont="1" applyFill="1" applyBorder="1" applyAlignment="1" applyProtection="1">
      <alignment textRotation="90"/>
      <protection locked="0"/>
    </xf>
    <xf numFmtId="0" fontId="2" fillId="2" borderId="49" xfId="0" applyFont="1" applyFill="1" applyBorder="1" applyAlignment="1" applyProtection="1">
      <alignment textRotation="90"/>
      <protection locked="0"/>
    </xf>
    <xf numFmtId="0" fontId="2" fillId="0" borderId="32" xfId="0" applyFont="1" applyFill="1" applyBorder="1" applyAlignment="1" applyProtection="1">
      <alignment horizontal="center" textRotation="90"/>
      <protection locked="0"/>
    </xf>
    <xf numFmtId="0" fontId="2" fillId="0" borderId="10" xfId="0" applyFont="1" applyFill="1" applyBorder="1" applyAlignment="1" applyProtection="1">
      <alignment horizontal="center" textRotation="90"/>
      <protection locked="0"/>
    </xf>
    <xf numFmtId="0" fontId="5" fillId="0" borderId="21" xfId="0" applyFont="1" applyFill="1" applyBorder="1" applyAlignment="1" applyProtection="1">
      <alignment horizontal="left" wrapText="1"/>
      <protection locked="0"/>
    </xf>
    <xf numFmtId="2" fontId="5" fillId="0" borderId="35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textRotation="90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26" xfId="0" applyNumberFormat="1" applyFont="1" applyFill="1" applyBorder="1" applyAlignment="1" applyProtection="1">
      <alignment horizontal="center" vertical="center"/>
      <protection locked="0"/>
    </xf>
    <xf numFmtId="1" fontId="2" fillId="0" borderId="32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Protection="1">
      <protection locked="0"/>
    </xf>
    <xf numFmtId="2" fontId="2" fillId="0" borderId="51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33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Alignment="1" applyProtection="1">
      <protection locked="0"/>
    </xf>
    <xf numFmtId="0" fontId="12" fillId="0" borderId="0" xfId="0" applyFont="1" applyFill="1" applyProtection="1">
      <protection locked="0"/>
    </xf>
    <xf numFmtId="0" fontId="16" fillId="0" borderId="0" xfId="0" applyFont="1" applyFill="1" applyAlignment="1" applyProtection="1">
      <alignment horizontal="right"/>
      <protection locked="0"/>
    </xf>
    <xf numFmtId="0" fontId="2" fillId="9" borderId="7" xfId="0" applyFont="1" applyFill="1" applyBorder="1" applyProtection="1">
      <protection locked="0"/>
    </xf>
    <xf numFmtId="0" fontId="5" fillId="9" borderId="18" xfId="0" applyFont="1" applyFill="1" applyBorder="1" applyAlignment="1" applyProtection="1">
      <protection locked="0"/>
    </xf>
    <xf numFmtId="0" fontId="5" fillId="9" borderId="8" xfId="0" applyFont="1" applyFill="1" applyBorder="1" applyAlignment="1" applyProtection="1">
      <alignment wrapText="1"/>
      <protection locked="0"/>
    </xf>
    <xf numFmtId="0" fontId="5" fillId="9" borderId="8" xfId="0" applyFont="1" applyFill="1" applyBorder="1" applyProtection="1">
      <protection locked="0"/>
    </xf>
    <xf numFmtId="0" fontId="5" fillId="9" borderId="8" xfId="0" applyFont="1" applyFill="1" applyBorder="1" applyAlignment="1" applyProtection="1">
      <protection locked="0"/>
    </xf>
    <xf numFmtId="0" fontId="16" fillId="9" borderId="7" xfId="0" applyFont="1" applyFill="1" applyBorder="1" applyProtection="1">
      <protection locked="0"/>
    </xf>
    <xf numFmtId="0" fontId="16" fillId="9" borderId="8" xfId="0" applyFont="1" applyFill="1" applyBorder="1" applyProtection="1">
      <protection locked="0"/>
    </xf>
    <xf numFmtId="0" fontId="5" fillId="9" borderId="7" xfId="0" applyFont="1" applyFill="1" applyBorder="1" applyProtection="1">
      <protection locked="0"/>
    </xf>
    <xf numFmtId="0" fontId="16" fillId="2" borderId="7" xfId="0" applyFont="1" applyFill="1" applyBorder="1" applyProtection="1">
      <protection locked="0"/>
    </xf>
    <xf numFmtId="0" fontId="16" fillId="2" borderId="8" xfId="0" applyFont="1" applyFill="1" applyBorder="1" applyProtection="1">
      <protection locked="0"/>
    </xf>
    <xf numFmtId="0" fontId="16" fillId="2" borderId="1" xfId="0" applyFont="1" applyFill="1" applyBorder="1" applyProtection="1">
      <protection locked="0"/>
    </xf>
    <xf numFmtId="0" fontId="16" fillId="2" borderId="50" xfId="0" applyFont="1" applyFill="1" applyBorder="1" applyProtection="1">
      <protection locked="0"/>
    </xf>
    <xf numFmtId="0" fontId="16" fillId="2" borderId="18" xfId="0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9" borderId="7" xfId="0" applyFont="1" applyFill="1" applyBorder="1" applyAlignment="1" applyProtection="1">
      <alignment horizontal="left"/>
      <protection locked="0"/>
    </xf>
    <xf numFmtId="0" fontId="5" fillId="9" borderId="18" xfId="0" applyFont="1" applyFill="1" applyBorder="1" applyProtection="1">
      <protection locked="0"/>
    </xf>
    <xf numFmtId="2" fontId="5" fillId="0" borderId="8" xfId="0" applyNumberFormat="1" applyFont="1" applyBorder="1" applyProtection="1">
      <protection locked="0"/>
    </xf>
    <xf numFmtId="0" fontId="2" fillId="2" borderId="37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left" vertical="top" wrapText="1"/>
      <protection locked="0"/>
    </xf>
    <xf numFmtId="0" fontId="5" fillId="2" borderId="38" xfId="0" applyFont="1" applyFill="1" applyBorder="1" applyProtection="1">
      <protection locked="0"/>
    </xf>
    <xf numFmtId="0" fontId="5" fillId="0" borderId="33" xfId="0" applyFont="1" applyFill="1" applyBorder="1" applyProtection="1">
      <protection locked="0"/>
    </xf>
    <xf numFmtId="0" fontId="5" fillId="2" borderId="33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Protection="1">
      <protection locked="0"/>
    </xf>
    <xf numFmtId="0" fontId="5" fillId="2" borderId="34" xfId="0" applyFont="1" applyFill="1" applyBorder="1" applyProtection="1">
      <protection locked="0"/>
    </xf>
    <xf numFmtId="0" fontId="5" fillId="2" borderId="41" xfId="0" applyFont="1" applyFill="1" applyBorder="1" applyAlignment="1" applyProtection="1">
      <alignment horizontal="left" vertical="top" wrapText="1"/>
      <protection locked="0"/>
    </xf>
    <xf numFmtId="0" fontId="5" fillId="2" borderId="41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1" fontId="2" fillId="4" borderId="10" xfId="0" applyNumberFormat="1" applyFont="1" applyFill="1" applyBorder="1" applyAlignment="1" applyProtection="1">
      <alignment vertical="center"/>
    </xf>
    <xf numFmtId="1" fontId="2" fillId="4" borderId="30" xfId="0" applyNumberFormat="1" applyFont="1" applyFill="1" applyBorder="1" applyAlignment="1" applyProtection="1">
      <alignment vertical="center"/>
    </xf>
    <xf numFmtId="1" fontId="2" fillId="4" borderId="12" xfId="0" applyNumberFormat="1" applyFont="1" applyFill="1" applyBorder="1" applyAlignment="1" applyProtection="1">
      <alignment vertical="center"/>
    </xf>
    <xf numFmtId="1" fontId="2" fillId="4" borderId="52" xfId="0" applyNumberFormat="1" applyFont="1" applyFill="1" applyBorder="1" applyAlignment="1" applyProtection="1">
      <alignment vertical="center"/>
    </xf>
    <xf numFmtId="1" fontId="2" fillId="4" borderId="53" xfId="0" applyNumberFormat="1" applyFont="1" applyFill="1" applyBorder="1" applyAlignment="1" applyProtection="1">
      <alignment vertical="center"/>
    </xf>
    <xf numFmtId="1" fontId="2" fillId="4" borderId="15" xfId="0" applyNumberFormat="1" applyFont="1" applyFill="1" applyBorder="1" applyAlignment="1" applyProtection="1">
      <alignment vertical="center"/>
    </xf>
    <xf numFmtId="2" fontId="2" fillId="4" borderId="31" xfId="0" applyNumberFormat="1" applyFont="1" applyFill="1" applyBorder="1" applyAlignment="1" applyProtection="1">
      <alignment vertical="center"/>
    </xf>
    <xf numFmtId="2" fontId="2" fillId="4" borderId="17" xfId="0" applyNumberFormat="1" applyFont="1" applyFill="1" applyBorder="1" applyAlignment="1" applyProtection="1">
      <alignment vertical="center"/>
    </xf>
    <xf numFmtId="167" fontId="5" fillId="5" borderId="18" xfId="0" applyNumberFormat="1" applyFont="1" applyFill="1" applyBorder="1" applyAlignment="1" applyProtection="1">
      <alignment horizontal="left" vertical="center"/>
    </xf>
    <xf numFmtId="0" fontId="9" fillId="4" borderId="21" xfId="0" applyFont="1" applyFill="1" applyBorder="1" applyAlignment="1" applyProtection="1">
      <alignment horizontal="center" textRotation="90"/>
    </xf>
    <xf numFmtId="0" fontId="9" fillId="4" borderId="35" xfId="0" applyFont="1" applyFill="1" applyBorder="1" applyAlignment="1" applyProtection="1">
      <alignment horizontal="center" vertical="center"/>
    </xf>
    <xf numFmtId="0" fontId="9" fillId="4" borderId="36" xfId="0" applyFont="1" applyFill="1" applyBorder="1" applyAlignment="1" applyProtection="1">
      <alignment horizontal="center" vertical="center"/>
    </xf>
    <xf numFmtId="1" fontId="10" fillId="4" borderId="21" xfId="0" applyNumberFormat="1" applyFont="1" applyFill="1" applyBorder="1" applyAlignment="1" applyProtection="1">
      <alignment horizontal="center" vertical="center"/>
    </xf>
    <xf numFmtId="1" fontId="10" fillId="4" borderId="35" xfId="0" applyNumberFormat="1" applyFont="1" applyFill="1" applyBorder="1" applyAlignment="1" applyProtection="1">
      <alignment horizontal="center" vertical="center"/>
    </xf>
    <xf numFmtId="168" fontId="10" fillId="4" borderId="26" xfId="0" applyNumberFormat="1" applyFont="1" applyFill="1" applyBorder="1" applyAlignment="1" applyProtection="1">
      <alignment horizontal="center" vertical="center"/>
    </xf>
    <xf numFmtId="168" fontId="4" fillId="5" borderId="46" xfId="0" applyNumberFormat="1" applyFont="1" applyFill="1" applyBorder="1" applyAlignment="1" applyProtection="1"/>
    <xf numFmtId="0" fontId="4" fillId="5" borderId="46" xfId="0" applyFont="1" applyFill="1" applyBorder="1" applyAlignment="1" applyProtection="1"/>
    <xf numFmtId="1" fontId="10" fillId="4" borderId="10" xfId="0" applyNumberFormat="1" applyFont="1" applyFill="1" applyBorder="1" applyAlignment="1" applyProtection="1">
      <alignment vertical="center"/>
    </xf>
    <xf numFmtId="1" fontId="10" fillId="4" borderId="30" xfId="0" applyNumberFormat="1" applyFont="1" applyFill="1" applyBorder="1" applyAlignment="1" applyProtection="1">
      <alignment horizontal="center" vertical="center"/>
    </xf>
    <xf numFmtId="1" fontId="10" fillId="5" borderId="11" xfId="0" applyNumberFormat="1" applyFont="1" applyFill="1" applyBorder="1" applyAlignment="1" applyProtection="1">
      <alignment horizontal="center" vertical="center"/>
    </xf>
    <xf numFmtId="1" fontId="10" fillId="4" borderId="13" xfId="0" applyNumberFormat="1" applyFont="1" applyFill="1" applyBorder="1" applyAlignment="1" applyProtection="1">
      <alignment vertical="center"/>
    </xf>
    <xf numFmtId="1" fontId="10" fillId="4" borderId="6" xfId="0" applyNumberFormat="1" applyFont="1" applyFill="1" applyBorder="1" applyAlignment="1" applyProtection="1">
      <alignment horizontal="center" vertical="center"/>
    </xf>
    <xf numFmtId="1" fontId="10" fillId="5" borderId="14" xfId="0" applyNumberFormat="1" applyFont="1" applyFill="1" applyBorder="1" applyAlignment="1" applyProtection="1">
      <alignment horizontal="center" vertical="center"/>
    </xf>
    <xf numFmtId="0" fontId="10" fillId="4" borderId="15" xfId="0" applyFont="1" applyFill="1" applyBorder="1" applyAlignment="1" applyProtection="1">
      <alignment vertical="center"/>
    </xf>
    <xf numFmtId="168" fontId="10" fillId="4" borderId="31" xfId="0" applyNumberFormat="1" applyFont="1" applyFill="1" applyBorder="1" applyAlignment="1" applyProtection="1">
      <alignment horizontal="center" vertical="center"/>
    </xf>
    <xf numFmtId="168" fontId="10" fillId="4" borderId="17" xfId="0" applyNumberFormat="1" applyFont="1" applyFill="1" applyBorder="1" applyAlignment="1" applyProtection="1">
      <alignment horizontal="center" vertical="center"/>
    </xf>
    <xf numFmtId="168" fontId="10" fillId="4" borderId="16" xfId="0" applyNumberFormat="1" applyFont="1" applyFill="1" applyBorder="1" applyAlignment="1" applyProtection="1">
      <alignment horizontal="center" vertical="center"/>
    </xf>
    <xf numFmtId="1" fontId="10" fillId="5" borderId="22" xfId="0" applyNumberFormat="1" applyFont="1" applyFill="1" applyBorder="1" applyAlignment="1" applyProtection="1">
      <alignment horizontal="center" vertical="center"/>
    </xf>
    <xf numFmtId="1" fontId="10" fillId="5" borderId="25" xfId="0" applyNumberFormat="1" applyFont="1" applyFill="1" applyBorder="1" applyAlignment="1" applyProtection="1">
      <alignment horizontal="center" vertical="center"/>
    </xf>
    <xf numFmtId="9" fontId="14" fillId="4" borderId="43" xfId="0" applyNumberFormat="1" applyFont="1" applyFill="1" applyBorder="1" applyAlignment="1" applyProtection="1">
      <alignment horizontal="center" vertical="center"/>
    </xf>
    <xf numFmtId="1" fontId="10" fillId="5" borderId="10" xfId="0" applyNumberFormat="1" applyFont="1" applyFill="1" applyBorder="1" applyAlignment="1" applyProtection="1">
      <alignment horizontal="center" vertical="center"/>
    </xf>
    <xf numFmtId="1" fontId="10" fillId="5" borderId="30" xfId="0" applyNumberFormat="1" applyFont="1" applyFill="1" applyBorder="1" applyAlignment="1" applyProtection="1">
      <alignment horizontal="center" vertical="center"/>
    </xf>
    <xf numFmtId="1" fontId="10" fillId="5" borderId="19" xfId="0" applyNumberFormat="1" applyFont="1" applyFill="1" applyBorder="1" applyAlignment="1" applyProtection="1">
      <alignment horizontal="center" vertical="center"/>
    </xf>
    <xf numFmtId="9" fontId="14" fillId="5" borderId="15" xfId="0" applyNumberFormat="1" applyFont="1" applyFill="1" applyBorder="1" applyAlignment="1" applyProtection="1">
      <alignment horizontal="center" vertical="center"/>
    </xf>
    <xf numFmtId="9" fontId="14" fillId="5" borderId="16" xfId="0" applyNumberFormat="1" applyFont="1" applyFill="1" applyBorder="1" applyAlignment="1" applyProtection="1">
      <alignment horizontal="center" vertical="center"/>
    </xf>
    <xf numFmtId="2" fontId="10" fillId="5" borderId="11" xfId="0" applyNumberFormat="1" applyFont="1" applyFill="1" applyBorder="1" applyAlignment="1" applyProtection="1">
      <alignment horizontal="center" vertical="center"/>
    </xf>
    <xf numFmtId="1" fontId="10" fillId="5" borderId="21" xfId="0" applyNumberFormat="1" applyFont="1" applyFill="1" applyBorder="1" applyAlignment="1" applyProtection="1">
      <alignment horizontal="center" vertical="center"/>
    </xf>
    <xf numFmtId="1" fontId="10" fillId="5" borderId="13" xfId="0" applyNumberFormat="1" applyFont="1" applyFill="1" applyBorder="1" applyAlignment="1" applyProtection="1">
      <alignment horizontal="center" vertical="center"/>
    </xf>
    <xf numFmtId="1" fontId="10" fillId="5" borderId="35" xfId="0" applyNumberFormat="1" applyFont="1" applyFill="1" applyBorder="1" applyAlignment="1" applyProtection="1">
      <alignment horizontal="center" vertical="center"/>
    </xf>
    <xf numFmtId="9" fontId="14" fillId="5" borderId="26" xfId="0" applyNumberFormat="1" applyFont="1" applyFill="1" applyBorder="1" applyAlignment="1" applyProtection="1">
      <alignment horizontal="center" vertical="center"/>
    </xf>
    <xf numFmtId="168" fontId="10" fillId="5" borderId="11" xfId="0" applyNumberFormat="1" applyFont="1" applyFill="1" applyBorder="1" applyAlignment="1" applyProtection="1">
      <alignment horizontal="right" vertical="center"/>
    </xf>
    <xf numFmtId="168" fontId="10" fillId="5" borderId="14" xfId="0" applyNumberFormat="1" applyFont="1" applyFill="1" applyBorder="1" applyAlignment="1" applyProtection="1">
      <alignment horizontal="right" vertical="center"/>
    </xf>
    <xf numFmtId="168" fontId="10" fillId="5" borderId="16" xfId="0" applyNumberFormat="1" applyFont="1" applyFill="1" applyBorder="1" applyAlignment="1" applyProtection="1">
      <alignment horizontal="right" vertical="center"/>
    </xf>
    <xf numFmtId="0" fontId="5" fillId="4" borderId="14" xfId="0" applyFont="1" applyFill="1" applyBorder="1" applyAlignment="1" applyProtection="1">
      <alignment horizontal="right" vertical="center"/>
    </xf>
    <xf numFmtId="1" fontId="5" fillId="4" borderId="14" xfId="0" applyNumberFormat="1" applyFont="1" applyFill="1" applyBorder="1" applyAlignment="1" applyProtection="1">
      <alignment horizontal="right" vertical="center"/>
    </xf>
    <xf numFmtId="164" fontId="5" fillId="4" borderId="14" xfId="0" applyNumberFormat="1" applyFont="1" applyFill="1" applyBorder="1" applyAlignment="1" applyProtection="1">
      <alignment horizontal="right" vertical="center"/>
    </xf>
    <xf numFmtId="164" fontId="17" fillId="4" borderId="14" xfId="0" applyNumberFormat="1" applyFont="1" applyFill="1" applyBorder="1" applyAlignment="1" applyProtection="1">
      <alignment horizontal="right" vertical="center"/>
    </xf>
    <xf numFmtId="164" fontId="5" fillId="4" borderId="16" xfId="0" applyNumberFormat="1" applyFont="1" applyFill="1" applyBorder="1" applyAlignment="1" applyProtection="1">
      <alignment horizontal="right" vertical="center"/>
    </xf>
    <xf numFmtId="168" fontId="0" fillId="5" borderId="46" xfId="0" applyNumberFormat="1" applyFill="1" applyBorder="1" applyAlignment="1" applyProtection="1"/>
    <xf numFmtId="0" fontId="2" fillId="7" borderId="7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18" fillId="0" borderId="22" xfId="0" applyFont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right" vertical="center"/>
      <protection locked="0"/>
    </xf>
    <xf numFmtId="0" fontId="5" fillId="0" borderId="22" xfId="0" applyFont="1" applyBorder="1" applyProtection="1">
      <protection locked="0"/>
    </xf>
    <xf numFmtId="0" fontId="0" fillId="0" borderId="23" xfId="0" applyBorder="1" applyProtection="1"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protection locked="0"/>
    </xf>
    <xf numFmtId="0" fontId="5" fillId="2" borderId="47" xfId="0" applyFont="1" applyFill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/>
      <protection locked="0"/>
    </xf>
    <xf numFmtId="164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Protection="1"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66" fontId="2" fillId="4" borderId="6" xfId="0" applyNumberFormat="1" applyFont="1" applyFill="1" applyBorder="1" applyAlignment="1" applyProtection="1">
      <alignment horizontal="left" vertical="center"/>
      <protection locked="0"/>
    </xf>
    <xf numFmtId="0" fontId="20" fillId="0" borderId="43" xfId="0" applyFont="1" applyBorder="1" applyAlignment="1" applyProtection="1">
      <alignment horizontal="left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5" fillId="0" borderId="44" xfId="0" applyFont="1" applyBorder="1" applyProtection="1">
      <protection locked="0"/>
    </xf>
    <xf numFmtId="164" fontId="5" fillId="2" borderId="7" xfId="0" applyNumberFormat="1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5" fillId="0" borderId="7" xfId="0" applyFont="1" applyFill="1" applyBorder="1" applyProtection="1">
      <protection locked="0"/>
    </xf>
    <xf numFmtId="0" fontId="2" fillId="0" borderId="18" xfId="0" applyFont="1" applyFill="1" applyBorder="1" applyAlignment="1" applyProtection="1">
      <protection locked="0"/>
    </xf>
    <xf numFmtId="165" fontId="5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164" fontId="5" fillId="2" borderId="7" xfId="0" applyNumberFormat="1" applyFont="1" applyFill="1" applyBorder="1" applyAlignment="1" applyProtection="1">
      <alignment horizontal="left" vertical="center"/>
      <protection locked="0"/>
    </xf>
    <xf numFmtId="164" fontId="0" fillId="0" borderId="18" xfId="0" applyNumberFormat="1" applyBorder="1" applyAlignment="1" applyProtection="1">
      <alignment horizontal="left"/>
      <protection locked="0"/>
    </xf>
    <xf numFmtId="164" fontId="0" fillId="0" borderId="8" xfId="0" applyNumberFormat="1" applyBorder="1" applyAlignment="1" applyProtection="1">
      <alignment horizontal="left"/>
      <protection locked="0"/>
    </xf>
    <xf numFmtId="164" fontId="5" fillId="2" borderId="7" xfId="0" applyNumberFormat="1" applyFont="1" applyFill="1" applyBorder="1" applyAlignment="1" applyProtection="1">
      <alignment horizontal="left"/>
      <protection locked="0"/>
    </xf>
    <xf numFmtId="0" fontId="18" fillId="0" borderId="43" xfId="0" applyFont="1" applyBorder="1" applyAlignment="1" applyProtection="1">
      <alignment horizontal="left"/>
      <protection locked="0"/>
    </xf>
    <xf numFmtId="0" fontId="2" fillId="7" borderId="6" xfId="0" applyFont="1" applyFill="1" applyBorder="1" applyProtection="1">
      <protection locked="0"/>
    </xf>
    <xf numFmtId="0" fontId="5" fillId="5" borderId="18" xfId="0" applyFont="1" applyFill="1" applyBorder="1" applyAlignment="1" applyProtection="1">
      <protection locked="0"/>
    </xf>
    <xf numFmtId="0" fontId="19" fillId="5" borderId="18" xfId="0" applyFont="1" applyFill="1" applyBorder="1" applyAlignment="1" applyProtection="1">
      <protection locked="0"/>
    </xf>
    <xf numFmtId="0" fontId="2" fillId="5" borderId="8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7" borderId="38" xfId="0" applyFont="1" applyFill="1" applyBorder="1" applyAlignment="1" applyProtection="1">
      <alignment horizontal="left"/>
      <protection locked="0"/>
    </xf>
    <xf numFmtId="0" fontId="2" fillId="7" borderId="38" xfId="0" applyFont="1" applyFill="1" applyBorder="1" applyAlignment="1" applyProtection="1">
      <protection locked="0"/>
    </xf>
    <xf numFmtId="0" fontId="2" fillId="7" borderId="39" xfId="0" applyFont="1" applyFill="1" applyBorder="1" applyAlignment="1" applyProtection="1">
      <protection locked="0"/>
    </xf>
    <xf numFmtId="0" fontId="2" fillId="7" borderId="21" xfId="0" applyFont="1" applyFill="1" applyBorder="1" applyAlignment="1" applyProtection="1">
      <protection locked="0"/>
    </xf>
    <xf numFmtId="0" fontId="2" fillId="7" borderId="37" xfId="0" applyFont="1" applyFill="1" applyBorder="1" applyProtection="1">
      <protection locked="0"/>
    </xf>
    <xf numFmtId="0" fontId="5" fillId="7" borderId="38" xfId="0" applyFont="1" applyFill="1" applyBorder="1" applyAlignment="1" applyProtection="1">
      <alignment horizontal="right"/>
      <protection locked="0"/>
    </xf>
    <xf numFmtId="0" fontId="5" fillId="7" borderId="39" xfId="0" applyFont="1" applyFill="1" applyBorder="1" applyProtection="1">
      <protection locked="0"/>
    </xf>
    <xf numFmtId="0" fontId="2" fillId="7" borderId="38" xfId="0" applyFont="1" applyFill="1" applyBorder="1" applyProtection="1">
      <protection locked="0"/>
    </xf>
    <xf numFmtId="0" fontId="2" fillId="7" borderId="37" xfId="0" applyFont="1" applyFill="1" applyBorder="1" applyAlignment="1" applyProtection="1"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21" fillId="2" borderId="30" xfId="0" applyFont="1" applyFill="1" applyBorder="1" applyAlignment="1" applyProtection="1">
      <alignment horizontal="center" textRotation="90"/>
      <protection locked="0"/>
    </xf>
    <xf numFmtId="0" fontId="21" fillId="2" borderId="30" xfId="0" applyFont="1" applyFill="1" applyBorder="1" applyAlignment="1" applyProtection="1">
      <alignment textRotation="90"/>
      <protection locked="0"/>
    </xf>
    <xf numFmtId="0" fontId="21" fillId="2" borderId="12" xfId="0" applyFont="1" applyFill="1" applyBorder="1" applyAlignment="1" applyProtection="1">
      <alignment textRotation="90"/>
      <protection locked="0"/>
    </xf>
    <xf numFmtId="0" fontId="9" fillId="2" borderId="11" xfId="0" applyFont="1" applyFill="1" applyBorder="1" applyAlignment="1" applyProtection="1">
      <alignment horizontal="center" textRotation="90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textRotation="90"/>
      <protection locked="0"/>
    </xf>
    <xf numFmtId="0" fontId="9" fillId="0" borderId="10" xfId="0" applyFont="1" applyFill="1" applyBorder="1" applyAlignment="1" applyProtection="1">
      <alignment horizontal="center" textRotation="90"/>
      <protection locked="0"/>
    </xf>
    <xf numFmtId="0" fontId="9" fillId="0" borderId="21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 applyProtection="1">
      <alignment horizontal="center" textRotation="90" wrapText="1"/>
      <protection locked="0"/>
    </xf>
    <xf numFmtId="0" fontId="9" fillId="0" borderId="30" xfId="0" applyFont="1" applyFill="1" applyBorder="1" applyAlignment="1" applyProtection="1">
      <alignment horizontal="center" textRotation="90" wrapText="1"/>
      <protection locked="0"/>
    </xf>
    <xf numFmtId="0" fontId="9" fillId="0" borderId="11" xfId="0" applyFont="1" applyFill="1" applyBorder="1" applyAlignment="1" applyProtection="1">
      <alignment horizontal="center" textRotation="90" wrapText="1"/>
      <protection locked="0"/>
    </xf>
    <xf numFmtId="0" fontId="10" fillId="0" borderId="10" xfId="0" applyFont="1" applyFill="1" applyBorder="1" applyAlignment="1" applyProtection="1">
      <alignment horizontal="center" textRotation="90" wrapText="1"/>
      <protection locked="0"/>
    </xf>
    <xf numFmtId="0" fontId="10" fillId="0" borderId="11" xfId="0" applyFont="1" applyFill="1" applyBorder="1" applyAlignment="1" applyProtection="1">
      <alignment horizontal="center" textRotation="90" wrapText="1"/>
      <protection locked="0"/>
    </xf>
    <xf numFmtId="0" fontId="9" fillId="0" borderId="11" xfId="0" applyFont="1" applyBorder="1" applyAlignment="1" applyProtection="1">
      <alignment horizontal="left" wrapText="1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1" fontId="6" fillId="2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6" fillId="2" borderId="13" xfId="0" applyNumberFormat="1" applyFont="1" applyFill="1" applyBorder="1" applyAlignment="1" applyProtection="1">
      <alignment horizontal="center" vertical="center"/>
      <protection locked="0"/>
    </xf>
    <xf numFmtId="1" fontId="6" fillId="2" borderId="6" xfId="0" applyNumberFormat="1" applyFont="1" applyFill="1" applyBorder="1" applyAlignment="1" applyProtection="1">
      <alignment horizontal="center" vertical="center"/>
      <protection locked="0"/>
    </xf>
    <xf numFmtId="2" fontId="6" fillId="2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14" xfId="1" applyNumberFormat="1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" fontId="6" fillId="2" borderId="35" xfId="0" applyNumberFormat="1" applyFont="1" applyFill="1" applyBorder="1" applyAlignment="1" applyProtection="1">
      <alignment horizontal="center" vertical="center"/>
      <protection locked="0"/>
    </xf>
    <xf numFmtId="1" fontId="8" fillId="2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1" fontId="8" fillId="2" borderId="36" xfId="0" applyNumberFormat="1" applyFont="1" applyFill="1" applyBorder="1" applyAlignment="1" applyProtection="1">
      <alignment horizontal="center" vertical="center"/>
      <protection locked="0"/>
    </xf>
    <xf numFmtId="1" fontId="6" fillId="2" borderId="27" xfId="0" applyNumberFormat="1" applyFont="1" applyFill="1" applyBorder="1" applyAlignment="1" applyProtection="1">
      <alignment horizontal="center" vertical="center"/>
      <protection locked="0"/>
    </xf>
    <xf numFmtId="1" fontId="6" fillId="2" borderId="9" xfId="0" applyNumberFormat="1" applyFont="1" applyFill="1" applyBorder="1" applyAlignment="1" applyProtection="1">
      <alignment horizontal="center" vertical="center"/>
      <protection locked="0"/>
    </xf>
    <xf numFmtId="2" fontId="6" fillId="2" borderId="28" xfId="0" applyNumberFormat="1" applyFont="1" applyFill="1" applyBorder="1" applyAlignment="1" applyProtection="1">
      <alignment horizontal="center" vertical="center"/>
      <protection locked="0"/>
    </xf>
    <xf numFmtId="49" fontId="6" fillId="2" borderId="27" xfId="0" applyNumberFormat="1" applyFont="1" applyFill="1" applyBorder="1" applyAlignment="1" applyProtection="1">
      <alignment horizontal="center" vertical="center"/>
      <protection locked="0"/>
    </xf>
    <xf numFmtId="49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2" borderId="28" xfId="1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1" fontId="10" fillId="0" borderId="32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Protection="1">
      <protection locked="0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9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3" fillId="0" borderId="46" xfId="0" applyFont="1" applyFill="1" applyBorder="1" applyProtection="1">
      <protection locked="0"/>
    </xf>
    <xf numFmtId="168" fontId="0" fillId="2" borderId="46" xfId="0" applyNumberFormat="1" applyFill="1" applyBorder="1" applyAlignment="1" applyProtection="1">
      <protection locked="0"/>
    </xf>
    <xf numFmtId="168" fontId="12" fillId="0" borderId="46" xfId="0" applyNumberFormat="1" applyFont="1" applyFill="1" applyBorder="1" applyProtection="1">
      <protection locked="0"/>
    </xf>
    <xf numFmtId="1" fontId="12" fillId="0" borderId="0" xfId="0" applyNumberFormat="1" applyFont="1" applyFill="1" applyBorder="1" applyProtection="1">
      <protection locked="0"/>
    </xf>
    <xf numFmtId="0" fontId="16" fillId="6" borderId="0" xfId="0" applyFont="1" applyFill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3" fillId="0" borderId="46" xfId="0" applyFont="1" applyBorder="1" applyProtection="1">
      <protection locked="0"/>
    </xf>
    <xf numFmtId="0" fontId="0" fillId="2" borderId="46" xfId="0" applyFill="1" applyBorder="1" applyAlignment="1" applyProtection="1">
      <protection locked="0"/>
    </xf>
    <xf numFmtId="164" fontId="0" fillId="2" borderId="46" xfId="0" applyNumberFormat="1" applyFill="1" applyBorder="1" applyAlignment="1" applyProtection="1">
      <protection locked="0"/>
    </xf>
    <xf numFmtId="0" fontId="3" fillId="2" borderId="46" xfId="0" applyFont="1" applyFill="1" applyBorder="1" applyAlignment="1" applyProtection="1">
      <protection locked="0"/>
    </xf>
    <xf numFmtId="0" fontId="4" fillId="0" borderId="46" xfId="0" applyFont="1" applyBorder="1" applyAlignment="1" applyProtection="1">
      <protection locked="0"/>
    </xf>
    <xf numFmtId="164" fontId="4" fillId="0" borderId="0" xfId="0" applyNumberFormat="1" applyFont="1" applyAlignment="1" applyProtection="1">
      <protection locked="0"/>
    </xf>
    <xf numFmtId="168" fontId="4" fillId="0" borderId="46" xfId="0" applyNumberFormat="1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164" fontId="0" fillId="0" borderId="0" xfId="0" applyNumberFormat="1" applyBorder="1" applyAlignment="1" applyProtection="1">
      <protection locked="0"/>
    </xf>
    <xf numFmtId="164" fontId="4" fillId="0" borderId="0" xfId="0" applyNumberFormat="1" applyFont="1" applyBorder="1" applyAlignment="1" applyProtection="1">
      <protection locked="0"/>
    </xf>
    <xf numFmtId="0" fontId="2" fillId="7" borderId="3" xfId="0" applyFont="1" applyFill="1" applyBorder="1" applyProtection="1">
      <protection locked="0"/>
    </xf>
    <xf numFmtId="0" fontId="2" fillId="7" borderId="4" xfId="0" applyFont="1" applyFill="1" applyBorder="1" applyAlignment="1" applyProtection="1">
      <protection locked="0"/>
    </xf>
    <xf numFmtId="0" fontId="2" fillId="7" borderId="5" xfId="0" applyFont="1" applyFill="1" applyBorder="1" applyAlignment="1" applyProtection="1">
      <protection locked="0"/>
    </xf>
    <xf numFmtId="0" fontId="2" fillId="7" borderId="5" xfId="0" applyFont="1" applyFill="1" applyBorder="1" applyProtection="1">
      <protection locked="0"/>
    </xf>
    <xf numFmtId="0" fontId="15" fillId="7" borderId="18" xfId="0" applyFont="1" applyFill="1" applyBorder="1" applyProtection="1">
      <protection locked="0"/>
    </xf>
    <xf numFmtId="0" fontId="2" fillId="7" borderId="8" xfId="0" applyFont="1" applyFill="1" applyBorder="1" applyProtection="1">
      <protection locked="0"/>
    </xf>
    <xf numFmtId="0" fontId="5" fillId="2" borderId="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5" fillId="2" borderId="38" xfId="0" applyFont="1" applyFill="1" applyBorder="1" applyAlignment="1" applyProtection="1">
      <alignment vertical="top" wrapText="1"/>
      <protection locked="0"/>
    </xf>
    <xf numFmtId="0" fontId="5" fillId="2" borderId="39" xfId="0" applyFont="1" applyFill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4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2" borderId="41" xfId="0" applyFont="1" applyFill="1" applyBorder="1" applyAlignment="1" applyProtection="1">
      <alignment vertical="top" wrapText="1"/>
      <protection locked="0"/>
    </xf>
    <xf numFmtId="0" fontId="5" fillId="2" borderId="42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3" fillId="4" borderId="46" xfId="0" applyFont="1" applyFill="1" applyBorder="1" applyProtection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A22" sqref="A22"/>
    </sheetView>
  </sheetViews>
  <sheetFormatPr defaultRowHeight="12.75" x14ac:dyDescent="0.2"/>
  <cols>
    <col min="1" max="1" width="26.5703125" customWidth="1"/>
  </cols>
  <sheetData>
    <row r="2" spans="1:7" s="65" customFormat="1" x14ac:dyDescent="0.2">
      <c r="A2" s="65" t="s">
        <v>36</v>
      </c>
      <c r="B2" s="65">
        <v>5.0000000000000001E-3</v>
      </c>
      <c r="C2" s="65">
        <v>0.01</v>
      </c>
      <c r="D2" s="65">
        <v>0.02</v>
      </c>
      <c r="E2" s="65">
        <v>0.05</v>
      </c>
      <c r="F2" s="65">
        <v>0.1</v>
      </c>
      <c r="G2" s="65">
        <v>0.2</v>
      </c>
    </row>
    <row r="3" spans="1:7" x14ac:dyDescent="0.2">
      <c r="A3" t="s">
        <v>37</v>
      </c>
      <c r="B3">
        <v>4</v>
      </c>
      <c r="C3">
        <v>5.6</v>
      </c>
      <c r="D3">
        <v>8</v>
      </c>
      <c r="E3">
        <v>12.6</v>
      </c>
      <c r="F3">
        <v>17.8</v>
      </c>
      <c r="G3">
        <v>25.2</v>
      </c>
    </row>
    <row r="4" spans="1:7" x14ac:dyDescent="0.2">
      <c r="A4" s="1" t="s">
        <v>40</v>
      </c>
      <c r="B4">
        <v>7.1</v>
      </c>
      <c r="C4">
        <v>10</v>
      </c>
      <c r="D4" s="62">
        <v>14.1</v>
      </c>
      <c r="E4">
        <v>22.4</v>
      </c>
      <c r="F4">
        <v>31.6</v>
      </c>
      <c r="G4">
        <v>44.7</v>
      </c>
    </row>
    <row r="5" spans="1:7" x14ac:dyDescent="0.2">
      <c r="A5" s="1" t="s">
        <v>44</v>
      </c>
      <c r="B5" s="63">
        <f t="shared" ref="B5:G5" si="0">B4/SQRT(20)</f>
        <v>1.5876082640248506</v>
      </c>
      <c r="C5" s="63">
        <f t="shared" si="0"/>
        <v>2.2360679774997898</v>
      </c>
      <c r="D5" s="63">
        <f t="shared" si="0"/>
        <v>3.1528558482747031</v>
      </c>
      <c r="E5" s="63">
        <f t="shared" si="0"/>
        <v>5.0087922695995282</v>
      </c>
      <c r="F5" s="63">
        <f t="shared" si="0"/>
        <v>7.0659748088993357</v>
      </c>
      <c r="G5" s="63">
        <f t="shared" si="0"/>
        <v>9.9952238594240601</v>
      </c>
    </row>
    <row r="6" spans="1:7" x14ac:dyDescent="0.2">
      <c r="A6" s="1" t="s">
        <v>45</v>
      </c>
      <c r="B6" s="64">
        <f t="shared" ref="B6:G6" si="1">(100/B5)^2</f>
        <v>3967.4667724657811</v>
      </c>
      <c r="C6" s="64">
        <f t="shared" si="1"/>
        <v>1999.9999999999995</v>
      </c>
      <c r="D6" s="64">
        <f t="shared" si="1"/>
        <v>1005.9856144057143</v>
      </c>
      <c r="E6" s="64">
        <f t="shared" si="1"/>
        <v>398.5969387755103</v>
      </c>
      <c r="F6" s="64">
        <f t="shared" si="1"/>
        <v>200.28841531805801</v>
      </c>
      <c r="G6" s="64">
        <f t="shared" si="1"/>
        <v>100.09559128968162</v>
      </c>
    </row>
    <row r="7" spans="1:7" x14ac:dyDescent="0.2">
      <c r="B7">
        <f t="shared" ref="B7:G7" si="2">B6*B2</f>
        <v>19.837333862328904</v>
      </c>
      <c r="C7">
        <f t="shared" si="2"/>
        <v>19.999999999999996</v>
      </c>
      <c r="D7">
        <f t="shared" si="2"/>
        <v>20.119712288114286</v>
      </c>
      <c r="E7">
        <f t="shared" si="2"/>
        <v>19.929846938775515</v>
      </c>
      <c r="F7">
        <f t="shared" si="2"/>
        <v>20.028841531805803</v>
      </c>
      <c r="G7">
        <f t="shared" si="2"/>
        <v>20.019118257936327</v>
      </c>
    </row>
    <row r="9" spans="1:7" x14ac:dyDescent="0.2">
      <c r="A9" s="65" t="s">
        <v>43</v>
      </c>
    </row>
    <row r="10" spans="1:7" x14ac:dyDescent="0.2">
      <c r="A10" t="s">
        <v>38</v>
      </c>
      <c r="B10">
        <v>1.5</v>
      </c>
      <c r="C10" s="62">
        <v>2</v>
      </c>
      <c r="D10" s="62">
        <v>2.5</v>
      </c>
      <c r="E10">
        <v>3</v>
      </c>
      <c r="F10">
        <v>3.5</v>
      </c>
    </row>
    <row r="11" spans="1:7" x14ac:dyDescent="0.2">
      <c r="A11" t="s">
        <v>39</v>
      </c>
      <c r="B11" s="60">
        <f>(100/B10)^2</f>
        <v>4444.4444444444453</v>
      </c>
      <c r="C11" s="66">
        <f>(100/C10)^2</f>
        <v>2500</v>
      </c>
      <c r="D11" s="66">
        <f>(100/D10)^2</f>
        <v>1600</v>
      </c>
      <c r="E11" s="60">
        <f>(100/E10)^2</f>
        <v>1111.1111111111113</v>
      </c>
      <c r="F11" s="60">
        <f>(100/F10)^2</f>
        <v>816.32653061224494</v>
      </c>
    </row>
    <row r="12" spans="1:7" x14ac:dyDescent="0.2">
      <c r="A12" s="1" t="s">
        <v>41</v>
      </c>
      <c r="B12" s="60">
        <f>B10*SQRT(20)</f>
        <v>6.7082039324993694</v>
      </c>
      <c r="C12" s="66">
        <f t="shared" ref="C12:F12" si="3">C10*SQRT(20)</f>
        <v>8.9442719099991592</v>
      </c>
      <c r="D12" s="66">
        <f t="shared" si="3"/>
        <v>11.180339887498949</v>
      </c>
      <c r="E12" s="60">
        <f t="shared" si="3"/>
        <v>13.416407864998739</v>
      </c>
      <c r="F12" s="60">
        <f t="shared" si="3"/>
        <v>15.652475842498529</v>
      </c>
    </row>
    <row r="13" spans="1:7" x14ac:dyDescent="0.2">
      <c r="A13" s="1" t="s">
        <v>42</v>
      </c>
      <c r="B13" s="60">
        <f>SQRT((B12^2)/PI())</f>
        <v>3.7846987830302403</v>
      </c>
      <c r="C13" s="66">
        <f>SQRT((C12^2)/PI())</f>
        <v>5.0462650440403207</v>
      </c>
      <c r="D13" s="66">
        <f>SQRT((D12^2)/PI())</f>
        <v>6.3078313050504002</v>
      </c>
      <c r="E13" s="60">
        <f>SQRT((E12^2)/PI())</f>
        <v>7.5693975660604806</v>
      </c>
      <c r="F13" s="60">
        <f>SQRT((F12^2)/PI())</f>
        <v>8.8309638270705602</v>
      </c>
    </row>
    <row r="14" spans="1:7" x14ac:dyDescent="0.2">
      <c r="A14" s="1" t="s">
        <v>46</v>
      </c>
      <c r="B14" s="61">
        <f>B12^2/10000</f>
        <v>4.5000000000000005E-3</v>
      </c>
      <c r="C14" s="67">
        <f t="shared" ref="C14:F14" si="4">C12^2/10000</f>
        <v>8.0000000000000019E-3</v>
      </c>
      <c r="D14" s="67">
        <f t="shared" si="4"/>
        <v>1.2500000000000001E-2</v>
      </c>
      <c r="E14" s="61">
        <f t="shared" si="4"/>
        <v>1.8000000000000002E-2</v>
      </c>
      <c r="F14" s="61">
        <f t="shared" si="4"/>
        <v>2.4500000000000004E-2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5"/>
  <sheetViews>
    <sheetView workbookViewId="0">
      <selection activeCell="H20" sqref="H20"/>
    </sheetView>
  </sheetViews>
  <sheetFormatPr defaultRowHeight="12.75" x14ac:dyDescent="0.2"/>
  <cols>
    <col min="1" max="1" width="22.7109375" customWidth="1"/>
    <col min="2" max="2" width="11.28515625" style="5" customWidth="1"/>
    <col min="3" max="10" width="6.7109375" style="5" customWidth="1"/>
    <col min="11" max="11" width="5.42578125" style="5" customWidth="1"/>
    <col min="12" max="12" width="1.28515625" style="5" customWidth="1"/>
    <col min="13" max="13" width="7.85546875" style="8" customWidth="1"/>
    <col min="14" max="14" width="25.7109375" style="8" customWidth="1"/>
    <col min="15" max="15" width="2.140625" style="8" customWidth="1"/>
    <col min="16" max="16" width="6" customWidth="1"/>
    <col min="17" max="17" width="25.7109375" customWidth="1"/>
    <col min="18" max="18" width="2" customWidth="1"/>
    <col min="19" max="20" width="6" customWidth="1"/>
    <col min="21" max="21" width="6" style="94" customWidth="1"/>
    <col min="22" max="22" width="2.7109375" customWidth="1"/>
    <col min="23" max="23" width="6" customWidth="1"/>
    <col min="24" max="24" width="8.28515625" customWidth="1"/>
    <col min="25" max="25" width="2.28515625" customWidth="1"/>
    <col min="26" max="26" width="9.28515625" customWidth="1"/>
    <col min="27" max="27" width="25.7109375" customWidth="1"/>
    <col min="28" max="28" width="50.42578125" hidden="1" customWidth="1"/>
    <col min="29" max="29" width="2.85546875" customWidth="1"/>
    <col min="30" max="35" width="5.7109375" customWidth="1"/>
    <col min="36" max="36" width="6.5703125" customWidth="1"/>
    <col min="37" max="37" width="2.85546875" customWidth="1"/>
    <col min="38" max="38" width="7.5703125" customWidth="1"/>
    <col min="39" max="48" width="5.7109375" customWidth="1"/>
    <col min="49" max="49" width="3.7109375" customWidth="1"/>
  </cols>
  <sheetData>
    <row r="1" spans="1:46" ht="15.75" x14ac:dyDescent="0.25">
      <c r="A1" s="58" t="s">
        <v>71</v>
      </c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</row>
    <row r="2" spans="1:46" s="10" customFormat="1" ht="15.75" customHeight="1" x14ac:dyDescent="0.25">
      <c r="A2" s="59" t="s">
        <v>8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2"/>
      <c r="O2" s="12"/>
      <c r="P2" s="78" t="s">
        <v>64</v>
      </c>
      <c r="Q2" s="90"/>
      <c r="R2" s="14"/>
      <c r="S2" s="91"/>
      <c r="T2" s="92"/>
      <c r="U2" s="95"/>
      <c r="V2" s="83"/>
      <c r="W2" s="91"/>
      <c r="X2" s="93"/>
      <c r="Y2" s="17"/>
      <c r="Z2" s="71"/>
      <c r="AA2" s="86" t="s">
        <v>22</v>
      </c>
      <c r="AG2" s="76"/>
      <c r="AH2" s="76"/>
      <c r="AI2" s="76"/>
      <c r="AJ2" s="76"/>
      <c r="AM2" s="3"/>
      <c r="AN2" s="3"/>
      <c r="AO2" s="18"/>
      <c r="AT2" s="2"/>
    </row>
    <row r="3" spans="1:46" s="10" customFormat="1" ht="15.75" x14ac:dyDescent="0.25">
      <c r="A3" s="59" t="s">
        <v>47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2"/>
      <c r="O3" s="12"/>
      <c r="P3" s="78" t="s">
        <v>65</v>
      </c>
      <c r="Q3" s="89"/>
      <c r="R3" s="173"/>
      <c r="S3" s="169"/>
      <c r="T3" s="169"/>
      <c r="U3" s="169"/>
      <c r="V3" s="169"/>
      <c r="W3" s="169"/>
      <c r="X3" s="170"/>
      <c r="Y3" s="17"/>
      <c r="Z3" s="71"/>
      <c r="AA3" s="82"/>
      <c r="AG3" s="76"/>
      <c r="AH3" s="76"/>
      <c r="AI3" s="76"/>
      <c r="AJ3" s="76"/>
      <c r="AM3" s="3"/>
      <c r="AN3" s="3"/>
      <c r="AO3" s="18"/>
      <c r="AT3" s="2"/>
    </row>
    <row r="4" spans="1:46" s="10" customFormat="1" ht="42.75" customHeight="1" x14ac:dyDescent="0.25">
      <c r="A4" s="59" t="s">
        <v>16</v>
      </c>
      <c r="B4" s="19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2"/>
      <c r="O4" s="12"/>
      <c r="P4" s="171" t="s">
        <v>80</v>
      </c>
      <c r="Q4" s="172"/>
      <c r="R4" s="168"/>
      <c r="S4" s="169"/>
      <c r="T4" s="169"/>
      <c r="U4" s="169"/>
      <c r="V4" s="169"/>
      <c r="W4" s="169"/>
      <c r="X4" s="170"/>
      <c r="Y4" s="17"/>
      <c r="Z4" s="71"/>
      <c r="AA4" s="87" t="s">
        <v>23</v>
      </c>
      <c r="AG4" s="77"/>
      <c r="AH4" s="77"/>
      <c r="AI4" s="77"/>
      <c r="AJ4" s="77"/>
      <c r="AM4" s="3"/>
      <c r="AN4" s="3"/>
      <c r="AO4" s="18"/>
      <c r="AT4" s="2"/>
    </row>
    <row r="5" spans="1:46" s="10" customFormat="1" ht="15.75" x14ac:dyDescent="0.25">
      <c r="A5" s="59" t="s">
        <v>63</v>
      </c>
      <c r="B5" s="19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2"/>
      <c r="O5" s="12"/>
      <c r="P5" s="88"/>
      <c r="Q5" s="84"/>
      <c r="S5" s="17"/>
      <c r="T5" s="70"/>
      <c r="U5" s="69"/>
      <c r="V5" s="17"/>
      <c r="W5" s="17"/>
      <c r="X5" s="17"/>
      <c r="Y5" s="17"/>
      <c r="Z5" s="71"/>
      <c r="AB5" s="85"/>
      <c r="AG5" s="77"/>
      <c r="AH5" s="77"/>
      <c r="AI5" s="77"/>
      <c r="AJ5" s="77"/>
      <c r="AM5" s="3"/>
      <c r="AN5" s="3"/>
      <c r="AO5" s="18"/>
      <c r="AT5" s="2"/>
    </row>
    <row r="6" spans="1:46" s="10" customFormat="1" ht="15.75" x14ac:dyDescent="0.25">
      <c r="A6" s="57" t="s">
        <v>12</v>
      </c>
      <c r="B6" s="168"/>
      <c r="C6" s="169"/>
      <c r="D6" s="15"/>
      <c r="E6" s="28"/>
      <c r="F6" s="79" t="s">
        <v>59</v>
      </c>
      <c r="G6" s="15"/>
      <c r="H6" s="15"/>
      <c r="I6" s="15"/>
      <c r="J6" s="28"/>
      <c r="K6" s="177"/>
      <c r="L6" s="178"/>
      <c r="M6" s="179"/>
      <c r="N6" s="12"/>
      <c r="O6" s="12"/>
      <c r="U6" s="96"/>
      <c r="Y6" s="17"/>
      <c r="Z6" s="72"/>
    </row>
    <row r="7" spans="1:46" s="10" customFormat="1" ht="16.5" thickBot="1" x14ac:dyDescent="0.3">
      <c r="A7" s="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12"/>
      <c r="O7" s="12"/>
      <c r="P7" s="12"/>
      <c r="Q7" s="13"/>
      <c r="R7" s="13"/>
      <c r="S7" s="13"/>
      <c r="T7" s="13"/>
      <c r="U7" s="97"/>
      <c r="V7" s="13"/>
      <c r="W7" s="13"/>
      <c r="X7" s="13"/>
      <c r="Y7" s="13"/>
      <c r="Z7" s="13"/>
      <c r="AA7" s="13"/>
      <c r="AB7" s="3"/>
      <c r="AC7" s="3"/>
      <c r="AD7" s="3"/>
      <c r="AE7" s="3"/>
      <c r="AF7" s="21"/>
    </row>
    <row r="8" spans="1:46" s="10" customFormat="1" ht="16.5" thickBot="1" x14ac:dyDescent="0.3">
      <c r="A8" s="29"/>
      <c r="B8" s="30" t="s">
        <v>70</v>
      </c>
      <c r="C8" s="31"/>
      <c r="D8" s="32"/>
      <c r="E8" s="32"/>
      <c r="F8" s="31"/>
      <c r="G8" s="32"/>
      <c r="H8" s="32"/>
      <c r="I8" s="32"/>
      <c r="J8" s="32"/>
      <c r="K8" s="32"/>
      <c r="L8" s="32"/>
      <c r="M8" s="35"/>
      <c r="N8" s="33"/>
      <c r="O8" s="12"/>
      <c r="P8" s="34" t="s">
        <v>69</v>
      </c>
      <c r="Q8" s="75"/>
      <c r="R8" s="74"/>
      <c r="S8" s="36" t="s">
        <v>19</v>
      </c>
      <c r="T8" s="37"/>
      <c r="U8" s="98"/>
      <c r="W8" s="36" t="s">
        <v>18</v>
      </c>
      <c r="X8" s="40"/>
      <c r="Y8" s="73"/>
      <c r="Z8" s="39" t="s">
        <v>4</v>
      </c>
      <c r="AA8" s="38"/>
      <c r="AB8" s="12"/>
    </row>
    <row r="9" spans="1:46" s="10" customFormat="1" ht="96.75" customHeight="1" x14ac:dyDescent="0.25">
      <c r="A9" s="107" t="s">
        <v>75</v>
      </c>
      <c r="B9" s="108"/>
      <c r="C9" s="108"/>
      <c r="D9" s="108"/>
      <c r="E9" s="108"/>
      <c r="F9" s="108"/>
      <c r="G9" s="108"/>
      <c r="H9" s="108"/>
      <c r="I9" s="109"/>
      <c r="J9" s="109"/>
      <c r="K9" s="110"/>
      <c r="L9" s="164"/>
      <c r="M9" s="114" t="s">
        <v>52</v>
      </c>
      <c r="N9" s="163" t="s">
        <v>67</v>
      </c>
      <c r="O9" s="112"/>
      <c r="P9" s="111" t="s">
        <v>68</v>
      </c>
      <c r="Q9" s="113" t="s">
        <v>58</v>
      </c>
      <c r="S9" s="114" t="s">
        <v>53</v>
      </c>
      <c r="T9" s="115" t="s">
        <v>54</v>
      </c>
      <c r="U9" s="116" t="s">
        <v>72</v>
      </c>
      <c r="V9" s="112"/>
      <c r="W9" s="114" t="s">
        <v>55</v>
      </c>
      <c r="X9" s="117" t="s">
        <v>56</v>
      </c>
      <c r="Z9" s="118" t="s">
        <v>60</v>
      </c>
      <c r="AA9" s="119" t="s">
        <v>57</v>
      </c>
    </row>
    <row r="10" spans="1:46" s="128" customFormat="1" ht="15.75" x14ac:dyDescent="0.2">
      <c r="A10" s="120">
        <v>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2"/>
      <c r="L10" s="165"/>
      <c r="M10" s="123"/>
      <c r="N10" s="124"/>
      <c r="O10" s="125"/>
      <c r="P10" s="126"/>
      <c r="Q10" s="127"/>
      <c r="S10" s="129"/>
      <c r="T10" s="130"/>
      <c r="U10" s="131"/>
      <c r="V10" s="20"/>
      <c r="W10" s="132"/>
      <c r="X10" s="133"/>
      <c r="Z10" s="134"/>
      <c r="AA10" s="135"/>
    </row>
    <row r="11" spans="1:46" s="128" customFormat="1" ht="15.75" x14ac:dyDescent="0.2">
      <c r="A11" s="120">
        <v>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2"/>
      <c r="L11" s="165"/>
      <c r="M11" s="123"/>
      <c r="N11" s="124"/>
      <c r="O11" s="125"/>
      <c r="P11" s="136"/>
      <c r="Q11" s="137"/>
      <c r="S11" s="129"/>
      <c r="T11" s="130"/>
      <c r="U11" s="131"/>
      <c r="V11" s="20"/>
      <c r="W11" s="132"/>
      <c r="X11" s="133"/>
      <c r="Z11" s="134"/>
      <c r="AA11" s="135"/>
    </row>
    <row r="12" spans="1:46" s="128" customFormat="1" ht="15.75" x14ac:dyDescent="0.2">
      <c r="A12" s="120">
        <v>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2"/>
      <c r="L12" s="165"/>
      <c r="M12" s="123"/>
      <c r="N12" s="124"/>
      <c r="O12" s="125"/>
      <c r="P12" s="136"/>
      <c r="Q12" s="137"/>
      <c r="S12" s="129"/>
      <c r="T12" s="130"/>
      <c r="U12" s="131"/>
      <c r="V12" s="20"/>
      <c r="W12" s="132"/>
      <c r="X12" s="133"/>
      <c r="Z12" s="134"/>
      <c r="AA12" s="135"/>
    </row>
    <row r="13" spans="1:46" s="128" customFormat="1" ht="15.75" x14ac:dyDescent="0.2">
      <c r="A13" s="120">
        <v>4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2"/>
      <c r="L13" s="165"/>
      <c r="M13" s="123"/>
      <c r="N13" s="124"/>
      <c r="O13" s="125"/>
      <c r="P13" s="136"/>
      <c r="Q13" s="137"/>
      <c r="S13" s="129"/>
      <c r="T13" s="130"/>
      <c r="U13" s="131"/>
      <c r="V13" s="20"/>
      <c r="W13" s="132"/>
      <c r="X13" s="133"/>
      <c r="Z13" s="134"/>
      <c r="AA13" s="135"/>
    </row>
    <row r="14" spans="1:46" s="128" customFormat="1" ht="15.75" x14ac:dyDescent="0.2">
      <c r="A14" s="120">
        <v>5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2"/>
      <c r="L14" s="165"/>
      <c r="M14" s="123"/>
      <c r="N14" s="124"/>
      <c r="O14" s="125"/>
      <c r="P14" s="136"/>
      <c r="Q14" s="137"/>
      <c r="S14" s="129"/>
      <c r="T14" s="130"/>
      <c r="U14" s="131"/>
      <c r="V14" s="20"/>
      <c r="W14" s="132"/>
      <c r="X14" s="133"/>
      <c r="Z14" s="134"/>
      <c r="AA14" s="135"/>
    </row>
    <row r="15" spans="1:46" s="10" customFormat="1" ht="15.75" x14ac:dyDescent="0.2">
      <c r="A15" s="120">
        <v>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2"/>
      <c r="L15" s="165"/>
      <c r="M15" s="123"/>
      <c r="N15" s="124"/>
      <c r="O15" s="125"/>
      <c r="P15" s="136"/>
      <c r="Q15" s="137"/>
      <c r="S15" s="129"/>
      <c r="T15" s="130"/>
      <c r="U15" s="131"/>
      <c r="V15" s="20"/>
      <c r="W15" s="132"/>
      <c r="X15" s="133"/>
      <c r="Z15" s="134"/>
      <c r="AA15" s="135"/>
      <c r="AB15" s="138"/>
    </row>
    <row r="16" spans="1:46" s="10" customFormat="1" ht="15.75" x14ac:dyDescent="0.2">
      <c r="A16" s="120">
        <v>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2"/>
      <c r="L16" s="165"/>
      <c r="M16" s="123"/>
      <c r="N16" s="124"/>
      <c r="O16" s="125"/>
      <c r="P16" s="136"/>
      <c r="Q16" s="137"/>
      <c r="S16" s="129"/>
      <c r="T16" s="130"/>
      <c r="U16" s="131"/>
      <c r="V16" s="20"/>
      <c r="W16" s="132"/>
      <c r="X16" s="133"/>
      <c r="Z16" s="134"/>
      <c r="AA16" s="135"/>
      <c r="AB16" s="138"/>
    </row>
    <row r="17" spans="1:28" s="10" customFormat="1" ht="15.75" x14ac:dyDescent="0.2">
      <c r="A17" s="120">
        <v>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2"/>
      <c r="L17" s="165"/>
      <c r="M17" s="123"/>
      <c r="N17" s="124"/>
      <c r="O17" s="125"/>
      <c r="P17" s="136"/>
      <c r="Q17" s="137"/>
      <c r="S17" s="129"/>
      <c r="T17" s="130"/>
      <c r="U17" s="131"/>
      <c r="V17" s="20"/>
      <c r="W17" s="132"/>
      <c r="X17" s="133"/>
      <c r="Z17" s="134"/>
      <c r="AA17" s="135"/>
      <c r="AB17" s="138"/>
    </row>
    <row r="18" spans="1:28" s="10" customFormat="1" ht="15.75" x14ac:dyDescent="0.2">
      <c r="A18" s="120">
        <v>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2"/>
      <c r="L18" s="165"/>
      <c r="M18" s="123"/>
      <c r="N18" s="124"/>
      <c r="O18" s="125"/>
      <c r="P18" s="136"/>
      <c r="Q18" s="137"/>
      <c r="S18" s="129"/>
      <c r="T18" s="130"/>
      <c r="U18" s="131"/>
      <c r="V18" s="20"/>
      <c r="W18" s="132"/>
      <c r="X18" s="133"/>
      <c r="Z18" s="134"/>
      <c r="AA18" s="135"/>
      <c r="AB18" s="138"/>
    </row>
    <row r="19" spans="1:28" s="10" customFormat="1" ht="15.75" x14ac:dyDescent="0.2">
      <c r="A19" s="120">
        <v>10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2"/>
      <c r="L19" s="165"/>
      <c r="M19" s="123"/>
      <c r="N19" s="124"/>
      <c r="O19" s="125"/>
      <c r="P19" s="136"/>
      <c r="Q19" s="137"/>
      <c r="S19" s="129"/>
      <c r="T19" s="130"/>
      <c r="U19" s="131"/>
      <c r="V19" s="20"/>
      <c r="W19" s="132"/>
      <c r="X19" s="133"/>
      <c r="Z19" s="134"/>
      <c r="AA19" s="135"/>
      <c r="AB19" s="138"/>
    </row>
    <row r="20" spans="1:28" s="10" customFormat="1" ht="15.75" x14ac:dyDescent="0.2">
      <c r="A20" s="120">
        <v>11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2"/>
      <c r="L20" s="165"/>
      <c r="M20" s="123"/>
      <c r="N20" s="124"/>
      <c r="O20" s="125"/>
      <c r="P20" s="136"/>
      <c r="Q20" s="137"/>
      <c r="S20" s="129"/>
      <c r="T20" s="130"/>
      <c r="U20" s="131"/>
      <c r="V20" s="20"/>
      <c r="W20" s="132"/>
      <c r="X20" s="133"/>
      <c r="Z20" s="134"/>
      <c r="AA20" s="135"/>
      <c r="AB20" s="138"/>
    </row>
    <row r="21" spans="1:28" s="10" customFormat="1" ht="15.75" x14ac:dyDescent="0.2">
      <c r="A21" s="120">
        <v>12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2"/>
      <c r="L21" s="165"/>
      <c r="M21" s="123"/>
      <c r="N21" s="124"/>
      <c r="O21" s="125"/>
      <c r="P21" s="136"/>
      <c r="Q21" s="137"/>
      <c r="S21" s="129"/>
      <c r="T21" s="130"/>
      <c r="U21" s="131"/>
      <c r="V21" s="20"/>
      <c r="W21" s="132"/>
      <c r="X21" s="133"/>
      <c r="Z21" s="134"/>
      <c r="AA21" s="135"/>
      <c r="AB21" s="138"/>
    </row>
    <row r="22" spans="1:28" s="10" customFormat="1" ht="15.75" x14ac:dyDescent="0.2">
      <c r="A22" s="120">
        <v>13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2"/>
      <c r="L22" s="165"/>
      <c r="M22" s="123"/>
      <c r="N22" s="124"/>
      <c r="O22" s="125"/>
      <c r="P22" s="136"/>
      <c r="Q22" s="137"/>
      <c r="S22" s="129"/>
      <c r="T22" s="130"/>
      <c r="U22" s="131"/>
      <c r="V22" s="20"/>
      <c r="W22" s="132"/>
      <c r="X22" s="133"/>
      <c r="Z22" s="134"/>
      <c r="AA22" s="135"/>
      <c r="AB22" s="138"/>
    </row>
    <row r="23" spans="1:28" s="10" customFormat="1" ht="15.75" x14ac:dyDescent="0.2">
      <c r="A23" s="120">
        <v>14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2"/>
      <c r="L23" s="165"/>
      <c r="M23" s="123"/>
      <c r="N23" s="124"/>
      <c r="O23" s="125"/>
      <c r="P23" s="136"/>
      <c r="Q23" s="137"/>
      <c r="S23" s="129"/>
      <c r="T23" s="130"/>
      <c r="U23" s="131"/>
      <c r="V23" s="20"/>
      <c r="W23" s="132"/>
      <c r="X23" s="133"/>
      <c r="Z23" s="134"/>
      <c r="AA23" s="135"/>
      <c r="AB23" s="138"/>
    </row>
    <row r="24" spans="1:28" s="10" customFormat="1" ht="15.75" x14ac:dyDescent="0.2">
      <c r="A24" s="120">
        <v>15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2"/>
      <c r="L24" s="165"/>
      <c r="M24" s="123"/>
      <c r="N24" s="124"/>
      <c r="O24" s="125"/>
      <c r="P24" s="136"/>
      <c r="Q24" s="137"/>
      <c r="S24" s="129"/>
      <c r="T24" s="130"/>
      <c r="U24" s="131"/>
      <c r="V24" s="20"/>
      <c r="W24" s="132"/>
      <c r="X24" s="133"/>
      <c r="Z24" s="134"/>
      <c r="AA24" s="135"/>
      <c r="AB24" s="138"/>
    </row>
    <row r="25" spans="1:28" s="10" customFormat="1" ht="15.75" x14ac:dyDescent="0.2">
      <c r="A25" s="139">
        <v>16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2"/>
      <c r="L25" s="165"/>
      <c r="M25" s="123"/>
      <c r="N25" s="124"/>
      <c r="O25" s="125"/>
      <c r="P25" s="136"/>
      <c r="Q25" s="137"/>
      <c r="S25" s="129"/>
      <c r="T25" s="130"/>
      <c r="U25" s="131"/>
      <c r="V25" s="20"/>
      <c r="W25" s="132"/>
      <c r="X25" s="133"/>
      <c r="Z25" s="140"/>
      <c r="AA25" s="135"/>
      <c r="AB25" s="138"/>
    </row>
    <row r="26" spans="1:28" s="10" customFormat="1" ht="15.75" x14ac:dyDescent="0.2">
      <c r="A26" s="120">
        <v>17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2"/>
      <c r="L26" s="165"/>
      <c r="M26" s="123"/>
      <c r="N26" s="124"/>
      <c r="O26" s="125"/>
      <c r="P26" s="136"/>
      <c r="Q26" s="137"/>
      <c r="S26" s="129"/>
      <c r="T26" s="130"/>
      <c r="U26" s="131"/>
      <c r="V26" s="20"/>
      <c r="W26" s="132"/>
      <c r="X26" s="133"/>
      <c r="Z26" s="140"/>
      <c r="AA26" s="135"/>
      <c r="AB26" s="138"/>
    </row>
    <row r="27" spans="1:28" s="10" customFormat="1" ht="15.75" x14ac:dyDescent="0.2">
      <c r="A27" s="139">
        <v>18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2"/>
      <c r="L27" s="165"/>
      <c r="M27" s="123"/>
      <c r="N27" s="124"/>
      <c r="O27" s="125"/>
      <c r="P27" s="136"/>
      <c r="Q27" s="137"/>
      <c r="S27" s="129"/>
      <c r="T27" s="130"/>
      <c r="U27" s="131"/>
      <c r="V27" s="20"/>
      <c r="W27" s="132"/>
      <c r="X27" s="133"/>
      <c r="Z27" s="140"/>
      <c r="AA27" s="135"/>
      <c r="AB27" s="138"/>
    </row>
    <row r="28" spans="1:28" s="10" customFormat="1" ht="15.75" x14ac:dyDescent="0.2">
      <c r="A28" s="120">
        <v>19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2"/>
      <c r="L28" s="165"/>
      <c r="M28" s="123"/>
      <c r="N28" s="124"/>
      <c r="O28" s="125"/>
      <c r="P28" s="136"/>
      <c r="Q28" s="137"/>
      <c r="S28" s="129"/>
      <c r="T28" s="130"/>
      <c r="U28" s="131"/>
      <c r="V28" s="20"/>
      <c r="W28" s="132"/>
      <c r="X28" s="133"/>
      <c r="Z28" s="140"/>
      <c r="AA28" s="135"/>
      <c r="AB28" s="138"/>
    </row>
    <row r="29" spans="1:28" s="10" customFormat="1" ht="15.75" x14ac:dyDescent="0.2">
      <c r="A29" s="139">
        <v>20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2"/>
      <c r="L29" s="165"/>
      <c r="M29" s="123"/>
      <c r="N29" s="124"/>
      <c r="O29" s="125"/>
      <c r="P29" s="136"/>
      <c r="Q29" s="137"/>
      <c r="S29" s="129"/>
      <c r="T29" s="130"/>
      <c r="U29" s="131"/>
      <c r="V29" s="20"/>
      <c r="W29" s="132"/>
      <c r="X29" s="133"/>
      <c r="Z29" s="140"/>
      <c r="AA29" s="135"/>
      <c r="AB29" s="138"/>
    </row>
    <row r="30" spans="1:28" s="10" customFormat="1" ht="15.75" x14ac:dyDescent="0.2">
      <c r="A30" s="120">
        <v>21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2"/>
      <c r="L30" s="165"/>
      <c r="M30" s="123"/>
      <c r="N30" s="124"/>
      <c r="O30" s="125"/>
      <c r="P30" s="136"/>
      <c r="Q30" s="137"/>
      <c r="S30" s="129"/>
      <c r="T30" s="130"/>
      <c r="U30" s="131"/>
      <c r="V30" s="20"/>
      <c r="W30" s="132"/>
      <c r="X30" s="133"/>
      <c r="Z30" s="140"/>
      <c r="AA30" s="135"/>
      <c r="AB30" s="138"/>
    </row>
    <row r="31" spans="1:28" s="10" customFormat="1" ht="15.75" x14ac:dyDescent="0.2">
      <c r="A31" s="139">
        <v>22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2"/>
      <c r="L31" s="165"/>
      <c r="M31" s="123"/>
      <c r="N31" s="124"/>
      <c r="O31" s="125"/>
      <c r="P31" s="136"/>
      <c r="Q31" s="137"/>
      <c r="S31" s="129"/>
      <c r="T31" s="130"/>
      <c r="U31" s="131"/>
      <c r="V31" s="20"/>
      <c r="W31" s="132"/>
      <c r="X31" s="133"/>
      <c r="Z31" s="140"/>
      <c r="AA31" s="135"/>
      <c r="AB31" s="138"/>
    </row>
    <row r="32" spans="1:28" s="10" customFormat="1" ht="15.75" x14ac:dyDescent="0.2">
      <c r="A32" s="120">
        <v>23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2"/>
      <c r="L32" s="165"/>
      <c r="M32" s="123"/>
      <c r="N32" s="124"/>
      <c r="O32" s="125"/>
      <c r="P32" s="136"/>
      <c r="Q32" s="137"/>
      <c r="S32" s="129"/>
      <c r="T32" s="130"/>
      <c r="U32" s="131"/>
      <c r="V32" s="20"/>
      <c r="W32" s="132"/>
      <c r="X32" s="133"/>
      <c r="Z32" s="140"/>
      <c r="AA32" s="135"/>
      <c r="AB32" s="138"/>
    </row>
    <row r="33" spans="1:29" s="10" customFormat="1" ht="15.75" x14ac:dyDescent="0.2">
      <c r="A33" s="139">
        <v>24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2"/>
      <c r="L33" s="165"/>
      <c r="M33" s="123"/>
      <c r="N33" s="124"/>
      <c r="O33" s="125"/>
      <c r="P33" s="136"/>
      <c r="Q33" s="137"/>
      <c r="S33" s="129"/>
      <c r="T33" s="130"/>
      <c r="U33" s="131"/>
      <c r="V33" s="20"/>
      <c r="W33" s="132"/>
      <c r="X33" s="133"/>
      <c r="Z33" s="140"/>
      <c r="AA33" s="135"/>
      <c r="AB33" s="138"/>
    </row>
    <row r="34" spans="1:29" s="10" customFormat="1" ht="15.75" x14ac:dyDescent="0.2">
      <c r="A34" s="120">
        <v>25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2"/>
      <c r="L34" s="165"/>
      <c r="M34" s="123"/>
      <c r="N34" s="124"/>
      <c r="O34" s="125"/>
      <c r="P34" s="136"/>
      <c r="Q34" s="137"/>
      <c r="S34" s="129"/>
      <c r="T34" s="130"/>
      <c r="U34" s="131"/>
      <c r="V34" s="20"/>
      <c r="W34" s="132"/>
      <c r="X34" s="133"/>
      <c r="Z34" s="140"/>
      <c r="AA34" s="135"/>
      <c r="AB34" s="138"/>
    </row>
    <row r="35" spans="1:29" s="10" customFormat="1" ht="15.75" x14ac:dyDescent="0.2">
      <c r="A35" s="139">
        <v>26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165"/>
      <c r="M35" s="123"/>
      <c r="N35" s="124"/>
      <c r="O35" s="125"/>
      <c r="P35" s="136"/>
      <c r="Q35" s="137"/>
      <c r="S35" s="129"/>
      <c r="T35" s="130"/>
      <c r="U35" s="131"/>
      <c r="V35" s="20"/>
      <c r="W35" s="132"/>
      <c r="X35" s="133"/>
      <c r="Z35" s="140"/>
      <c r="AA35" s="135"/>
      <c r="AB35" s="138"/>
    </row>
    <row r="36" spans="1:29" s="10" customFormat="1" ht="15.75" x14ac:dyDescent="0.2">
      <c r="A36" s="120">
        <v>27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2"/>
      <c r="L36" s="165"/>
      <c r="M36" s="123"/>
      <c r="N36" s="124"/>
      <c r="O36" s="125"/>
      <c r="P36" s="136"/>
      <c r="Q36" s="137"/>
      <c r="S36" s="129"/>
      <c r="T36" s="130"/>
      <c r="U36" s="131"/>
      <c r="V36" s="20"/>
      <c r="W36" s="132"/>
      <c r="X36" s="133"/>
      <c r="Z36" s="140"/>
      <c r="AA36" s="135"/>
      <c r="AB36" s="138"/>
    </row>
    <row r="37" spans="1:29" s="10" customFormat="1" ht="15.75" x14ac:dyDescent="0.2">
      <c r="A37" s="139">
        <v>28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2"/>
      <c r="L37" s="165"/>
      <c r="M37" s="123"/>
      <c r="N37" s="124"/>
      <c r="O37" s="125"/>
      <c r="P37" s="136"/>
      <c r="Q37" s="137"/>
      <c r="S37" s="129"/>
      <c r="T37" s="130"/>
      <c r="U37" s="131"/>
      <c r="V37" s="20"/>
      <c r="W37" s="132"/>
      <c r="X37" s="133"/>
      <c r="Z37" s="140"/>
      <c r="AA37" s="135"/>
      <c r="AB37" s="138"/>
    </row>
    <row r="38" spans="1:29" s="10" customFormat="1" ht="15.75" x14ac:dyDescent="0.2">
      <c r="A38" s="120">
        <v>29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2"/>
      <c r="L38" s="165"/>
      <c r="M38" s="123"/>
      <c r="N38" s="124"/>
      <c r="O38" s="125"/>
      <c r="P38" s="136"/>
      <c r="Q38" s="137"/>
      <c r="S38" s="129"/>
      <c r="T38" s="130"/>
      <c r="U38" s="131"/>
      <c r="V38" s="20"/>
      <c r="W38" s="132"/>
      <c r="X38" s="133"/>
      <c r="Z38" s="140"/>
      <c r="AA38" s="135"/>
      <c r="AB38" s="138"/>
    </row>
    <row r="39" spans="1:29" s="10" customFormat="1" ht="16.5" thickBot="1" x14ac:dyDescent="0.25">
      <c r="A39" s="139">
        <v>30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2"/>
      <c r="L39" s="165"/>
      <c r="M39" s="123"/>
      <c r="N39" s="124"/>
      <c r="O39" s="125"/>
      <c r="P39" s="141"/>
      <c r="Q39" s="142"/>
      <c r="S39" s="143"/>
      <c r="T39" s="144"/>
      <c r="U39" s="145"/>
      <c r="V39" s="20"/>
      <c r="W39" s="146"/>
      <c r="X39" s="147"/>
      <c r="Z39" s="148"/>
      <c r="AA39" s="149"/>
      <c r="AB39" s="138"/>
    </row>
    <row r="40" spans="1:29" s="156" customFormat="1" ht="15.75" x14ac:dyDescent="0.2">
      <c r="A40" s="150" t="s">
        <v>66</v>
      </c>
      <c r="B40" s="151">
        <f t="shared" ref="B40:M40" si="0">SUM(B10:B39)</f>
        <v>0</v>
      </c>
      <c r="C40" s="151">
        <f t="shared" si="0"/>
        <v>0</v>
      </c>
      <c r="D40" s="151">
        <f t="shared" si="0"/>
        <v>0</v>
      </c>
      <c r="E40" s="151">
        <f t="shared" si="0"/>
        <v>0</v>
      </c>
      <c r="F40" s="151">
        <f t="shared" si="0"/>
        <v>0</v>
      </c>
      <c r="G40" s="151">
        <f t="shared" si="0"/>
        <v>0</v>
      </c>
      <c r="H40" s="151">
        <f t="shared" si="0"/>
        <v>0</v>
      </c>
      <c r="I40" s="151">
        <f t="shared" si="0"/>
        <v>0</v>
      </c>
      <c r="J40" s="151">
        <f t="shared" si="0"/>
        <v>0</v>
      </c>
      <c r="K40" s="151">
        <f t="shared" si="0"/>
        <v>0</v>
      </c>
      <c r="L40" s="166"/>
      <c r="M40" s="152">
        <f t="shared" si="0"/>
        <v>0</v>
      </c>
      <c r="N40" s="153"/>
      <c r="O40" s="154"/>
      <c r="P40" s="151">
        <f>SUM(P10:P39)</f>
        <v>0</v>
      </c>
      <c r="Q40" s="155"/>
      <c r="S40" s="151">
        <f>SUM(S10:S39)</f>
        <v>0</v>
      </c>
      <c r="T40" s="151">
        <f>SUM(T10:T39)</f>
        <v>0</v>
      </c>
      <c r="U40" s="157" t="e">
        <f>AVERAGE(U10:U39)</f>
        <v>#DIV/0!</v>
      </c>
      <c r="V40" s="153"/>
      <c r="W40" s="151">
        <f>SUM(W10:W39)</f>
        <v>0</v>
      </c>
      <c r="X40" s="151">
        <f>SUM(X10:X39)</f>
        <v>0</v>
      </c>
      <c r="Z40" s="151">
        <f>SUM(Z10:Z39)</f>
        <v>0</v>
      </c>
    </row>
    <row r="41" spans="1:29" s="156" customFormat="1" ht="16.5" thickBot="1" x14ac:dyDescent="0.25">
      <c r="A41" s="158" t="s">
        <v>77</v>
      </c>
      <c r="B41" s="159" t="e">
        <f>AVERAGEIF(B10:B39,"=1",$U10:$U39)</f>
        <v>#DIV/0!</v>
      </c>
      <c r="C41" s="159" t="e">
        <f t="shared" ref="C41:M41" si="1">AVERAGEIF(C10:C39,"=1",$U10:$U39)</f>
        <v>#DIV/0!</v>
      </c>
      <c r="D41" s="159" t="e">
        <f t="shared" si="1"/>
        <v>#DIV/0!</v>
      </c>
      <c r="E41" s="159" t="e">
        <f t="shared" si="1"/>
        <v>#DIV/0!</v>
      </c>
      <c r="F41" s="159" t="e">
        <f t="shared" si="1"/>
        <v>#DIV/0!</v>
      </c>
      <c r="G41" s="159" t="e">
        <f t="shared" si="1"/>
        <v>#DIV/0!</v>
      </c>
      <c r="H41" s="159" t="e">
        <f t="shared" si="1"/>
        <v>#DIV/0!</v>
      </c>
      <c r="I41" s="159" t="e">
        <f t="shared" si="1"/>
        <v>#DIV/0!</v>
      </c>
      <c r="J41" s="159" t="e">
        <f t="shared" si="1"/>
        <v>#DIV/0!</v>
      </c>
      <c r="K41" s="159" t="e">
        <f t="shared" si="1"/>
        <v>#DIV/0!</v>
      </c>
      <c r="L41" s="167"/>
      <c r="M41" s="160" t="e">
        <f t="shared" si="1"/>
        <v>#DIV/0!</v>
      </c>
      <c r="N41" s="153"/>
      <c r="O41" s="154"/>
      <c r="P41" s="161"/>
      <c r="Q41" s="153"/>
      <c r="S41" s="161"/>
      <c r="T41" s="161"/>
      <c r="U41" s="162"/>
      <c r="V41" s="153"/>
      <c r="W41" s="161"/>
      <c r="X41" s="161"/>
      <c r="Z41" s="161"/>
    </row>
    <row r="42" spans="1:29" ht="18" x14ac:dyDescent="0.2">
      <c r="A42" s="9"/>
      <c r="N42" s="80"/>
      <c r="O42" s="80"/>
      <c r="P42" s="8"/>
      <c r="Q42" s="81"/>
      <c r="R42" s="81"/>
      <c r="U42" s="103" t="s">
        <v>73</v>
      </c>
      <c r="V42" s="4"/>
      <c r="W42" s="4"/>
      <c r="X42" s="4"/>
      <c r="Y42" s="4"/>
    </row>
    <row r="43" spans="1:29" ht="15" thickBot="1" x14ac:dyDescent="0.25">
      <c r="P43" s="4"/>
      <c r="Q43" s="4"/>
      <c r="R43" s="4"/>
      <c r="S43" s="4"/>
      <c r="T43" s="4"/>
      <c r="U43" s="99"/>
      <c r="V43" s="4"/>
      <c r="W43" s="4"/>
      <c r="X43" s="4"/>
      <c r="Y43" s="4"/>
      <c r="Z43" s="4"/>
      <c r="AA43" s="4"/>
      <c r="AB43" s="4"/>
    </row>
    <row r="44" spans="1:29" s="10" customFormat="1" ht="16.5" thickBot="1" x14ac:dyDescent="0.25">
      <c r="A44" s="46" t="s">
        <v>5</v>
      </c>
      <c r="B44" s="47" t="s">
        <v>35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49"/>
      <c r="R44" s="49"/>
      <c r="S44" s="49"/>
      <c r="T44" s="49"/>
      <c r="U44" s="100"/>
      <c r="V44" s="49"/>
      <c r="W44" s="49"/>
      <c r="X44" s="50"/>
      <c r="Y44" s="50"/>
      <c r="Z44" s="50"/>
      <c r="AA44" s="104"/>
      <c r="AB44" s="50"/>
      <c r="AC44" s="41"/>
    </row>
    <row r="45" spans="1:29" s="10" customFormat="1" ht="15" x14ac:dyDescent="0.2">
      <c r="A45" s="51"/>
      <c r="B45" s="68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  <c r="Q45" s="44"/>
      <c r="R45" s="44"/>
      <c r="S45" s="44"/>
      <c r="T45" s="44"/>
      <c r="U45" s="101"/>
      <c r="V45" s="44"/>
      <c r="W45" s="44"/>
      <c r="X45" s="45"/>
      <c r="Y45" s="45"/>
      <c r="Z45" s="45"/>
      <c r="AA45" s="105"/>
      <c r="AB45" s="45"/>
      <c r="AC45" s="42"/>
    </row>
    <row r="46" spans="1:29" s="10" customFormat="1" ht="15" x14ac:dyDescent="0.2">
      <c r="A46" s="51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  <c r="Q46" s="44"/>
      <c r="R46" s="44"/>
      <c r="S46" s="44"/>
      <c r="T46" s="44"/>
      <c r="U46" s="101"/>
      <c r="V46" s="44"/>
      <c r="W46" s="44"/>
      <c r="X46" s="45"/>
      <c r="Y46" s="45"/>
      <c r="Z46" s="45"/>
      <c r="AA46" s="105"/>
      <c r="AB46" s="45"/>
      <c r="AC46" s="42"/>
    </row>
    <row r="47" spans="1:29" s="10" customFormat="1" ht="15" x14ac:dyDescent="0.2">
      <c r="A47" s="5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4"/>
      <c r="Q47" s="44"/>
      <c r="R47" s="44"/>
      <c r="S47" s="44"/>
      <c r="T47" s="44"/>
      <c r="U47" s="101"/>
      <c r="V47" s="44"/>
      <c r="W47" s="44"/>
      <c r="X47" s="45"/>
      <c r="Y47" s="45"/>
      <c r="Z47" s="45"/>
      <c r="AA47" s="105"/>
      <c r="AB47" s="45"/>
      <c r="AC47" s="42"/>
    </row>
    <row r="48" spans="1:29" s="10" customFormat="1" ht="15.75" thickBot="1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  <c r="Q48" s="54"/>
      <c r="R48" s="54"/>
      <c r="S48" s="54"/>
      <c r="T48" s="54"/>
      <c r="U48" s="102"/>
      <c r="V48" s="54"/>
      <c r="W48" s="54"/>
      <c r="X48" s="55"/>
      <c r="Y48" s="55"/>
      <c r="Z48" s="55"/>
      <c r="AA48" s="106"/>
      <c r="AB48" s="55"/>
      <c r="AC48" s="56"/>
    </row>
    <row r="51" spans="1:21" ht="15.75" x14ac:dyDescent="0.25">
      <c r="A51" s="26" t="s">
        <v>28</v>
      </c>
      <c r="B51" s="26"/>
      <c r="C51" s="26"/>
      <c r="D51" s="26"/>
      <c r="E51" s="26"/>
      <c r="F51" s="26"/>
      <c r="G51" s="26" t="s">
        <v>26</v>
      </c>
      <c r="H51" s="26"/>
      <c r="I51" s="26"/>
      <c r="J51" s="26"/>
      <c r="K51" s="26"/>
      <c r="L51" s="26"/>
    </row>
    <row r="52" spans="1:21" s="10" customFormat="1" ht="15" x14ac:dyDescent="0.2">
      <c r="A52" s="27" t="s">
        <v>79</v>
      </c>
      <c r="B52" s="27"/>
      <c r="C52" s="27"/>
      <c r="D52" s="27"/>
      <c r="E52" s="27"/>
      <c r="F52" s="27"/>
      <c r="G52" s="27" t="s">
        <v>79</v>
      </c>
      <c r="H52" s="27"/>
      <c r="I52" s="27"/>
      <c r="J52" s="27"/>
      <c r="K52" s="27"/>
      <c r="L52" s="27"/>
      <c r="M52" s="11"/>
      <c r="N52" s="11"/>
      <c r="O52" s="11"/>
      <c r="U52" s="96"/>
    </row>
    <row r="53" spans="1:21" ht="15" x14ac:dyDescent="0.2">
      <c r="A53" s="27" t="s">
        <v>29</v>
      </c>
      <c r="B53" s="27"/>
      <c r="C53" s="27"/>
      <c r="D53" s="27"/>
      <c r="E53" s="27"/>
      <c r="F53" s="27"/>
      <c r="G53" s="27" t="s">
        <v>32</v>
      </c>
      <c r="H53" s="27"/>
      <c r="I53" s="27"/>
      <c r="J53" s="27"/>
      <c r="K53" s="27"/>
      <c r="L53" s="27"/>
    </row>
    <row r="54" spans="1:21" ht="15" x14ac:dyDescent="0.2">
      <c r="A54" s="27" t="s">
        <v>30</v>
      </c>
      <c r="B54" s="27"/>
      <c r="C54" s="27"/>
      <c r="D54" s="27"/>
      <c r="E54" s="27"/>
      <c r="F54" s="27"/>
      <c r="G54" s="27" t="s">
        <v>33</v>
      </c>
      <c r="H54" s="27"/>
      <c r="I54" s="27"/>
      <c r="J54" s="27"/>
      <c r="K54" s="27"/>
      <c r="L54" s="27"/>
    </row>
    <row r="55" spans="1:21" ht="15" x14ac:dyDescent="0.2">
      <c r="A55" s="27" t="s">
        <v>31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</sheetData>
  <mergeCells count="6">
    <mergeCell ref="R4:X4"/>
    <mergeCell ref="P4:Q4"/>
    <mergeCell ref="R3:X3"/>
    <mergeCell ref="B3:M3"/>
    <mergeCell ref="B6:C6"/>
    <mergeCell ref="K6:M6"/>
  </mergeCells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2"/>
  <sheetViews>
    <sheetView tabSelected="1" view="pageLayout" zoomScaleNormal="100" workbookViewId="0"/>
  </sheetViews>
  <sheetFormatPr defaultRowHeight="12.75" x14ac:dyDescent="0.2"/>
  <cols>
    <col min="1" max="1" width="23.7109375" style="184" customWidth="1"/>
    <col min="2" max="2" width="7.140625" style="181" customWidth="1"/>
    <col min="3" max="10" width="6.7109375" style="181" customWidth="1"/>
    <col min="11" max="11" width="6.85546875" style="181" customWidth="1"/>
    <col min="12" max="12" width="7.85546875" style="268" customWidth="1"/>
    <col min="13" max="13" width="8.28515625" style="268" customWidth="1"/>
    <col min="14" max="14" width="27.140625" style="268" customWidth="1"/>
    <col min="15" max="15" width="6" style="184" customWidth="1"/>
    <col min="16" max="16" width="25.7109375" style="184" customWidth="1"/>
    <col min="17" max="17" width="2" style="184" customWidth="1"/>
    <col min="18" max="18" width="6.5703125" style="184" customWidth="1"/>
    <col min="19" max="19" width="2.85546875" style="184" customWidth="1"/>
    <col min="20" max="20" width="7.5703125" style="184" customWidth="1"/>
    <col min="21" max="30" width="5.7109375" style="184" customWidth="1"/>
    <col min="31" max="31" width="3.7109375" style="184" customWidth="1"/>
    <col min="32" max="16384" width="9.140625" style="184"/>
  </cols>
  <sheetData>
    <row r="1" spans="1:28" ht="15.75" x14ac:dyDescent="0.25">
      <c r="A1" s="180" t="s">
        <v>71</v>
      </c>
      <c r="E1" s="182"/>
      <c r="F1" s="182"/>
      <c r="G1" s="182"/>
      <c r="H1" s="182"/>
      <c r="I1" s="182"/>
      <c r="J1" s="182"/>
      <c r="K1" s="182"/>
      <c r="L1" s="183"/>
      <c r="M1" s="183"/>
      <c r="N1" s="183"/>
      <c r="O1" s="183"/>
    </row>
    <row r="2" spans="1:28" s="195" customFormat="1" ht="15.75" customHeight="1" x14ac:dyDescent="0.25">
      <c r="A2" s="185" t="s">
        <v>8</v>
      </c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8"/>
      <c r="M2" s="189"/>
      <c r="N2" s="190" t="s">
        <v>64</v>
      </c>
      <c r="O2" s="191"/>
      <c r="P2" s="192"/>
      <c r="Q2" s="193"/>
      <c r="R2" s="194"/>
      <c r="U2" s="196"/>
      <c r="V2" s="196"/>
      <c r="W2" s="197"/>
      <c r="AB2" s="198"/>
    </row>
    <row r="3" spans="1:28" s="195" customFormat="1" ht="15.75" x14ac:dyDescent="0.25">
      <c r="A3" s="185" t="s">
        <v>47</v>
      </c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189"/>
      <c r="N3" s="190" t="s">
        <v>65</v>
      </c>
      <c r="O3" s="202"/>
      <c r="P3" s="203"/>
      <c r="Q3" s="204"/>
      <c r="R3" s="194"/>
      <c r="U3" s="196"/>
      <c r="V3" s="196"/>
      <c r="W3" s="197"/>
      <c r="AB3" s="198"/>
    </row>
    <row r="4" spans="1:28" s="195" customFormat="1" ht="18.75" customHeight="1" x14ac:dyDescent="0.25">
      <c r="A4" s="185" t="s">
        <v>16</v>
      </c>
      <c r="B4" s="205"/>
      <c r="C4" s="187"/>
      <c r="D4" s="187"/>
      <c r="E4" s="187"/>
      <c r="F4" s="206" t="s">
        <v>63</v>
      </c>
      <c r="G4" s="207"/>
      <c r="H4" s="208"/>
      <c r="I4" s="208"/>
      <c r="J4" s="209"/>
      <c r="K4" s="210"/>
      <c r="L4" s="211"/>
      <c r="M4" s="189"/>
      <c r="N4" s="212"/>
      <c r="O4" s="213"/>
      <c r="P4" s="213"/>
      <c r="Q4" s="204"/>
      <c r="R4" s="214"/>
      <c r="U4" s="196"/>
      <c r="V4" s="196"/>
      <c r="W4" s="197"/>
      <c r="AB4" s="198"/>
    </row>
    <row r="5" spans="1:28" s="195" customFormat="1" ht="15.75" x14ac:dyDescent="0.25">
      <c r="A5" s="215" t="s">
        <v>12</v>
      </c>
      <c r="B5" s="216"/>
      <c r="C5" s="217"/>
      <c r="D5" s="187"/>
      <c r="E5" s="218"/>
      <c r="F5" s="206" t="s">
        <v>59</v>
      </c>
      <c r="G5" s="208"/>
      <c r="H5" s="208"/>
      <c r="I5" s="208"/>
      <c r="J5" s="209"/>
      <c r="K5" s="219"/>
      <c r="L5" s="220"/>
      <c r="M5" s="189"/>
      <c r="N5" s="189"/>
    </row>
    <row r="6" spans="1:28" s="195" customFormat="1" ht="42" x14ac:dyDescent="0.25">
      <c r="A6" s="221" t="s">
        <v>98</v>
      </c>
      <c r="B6" s="205"/>
      <c r="C6" s="187"/>
      <c r="D6" s="187"/>
      <c r="E6" s="187"/>
      <c r="F6" s="187"/>
      <c r="G6" s="187"/>
      <c r="H6" s="187"/>
      <c r="I6" s="187"/>
      <c r="J6" s="187"/>
      <c r="K6" s="187"/>
      <c r="L6" s="188"/>
      <c r="M6" s="189"/>
      <c r="N6" s="222" t="s">
        <v>80</v>
      </c>
      <c r="O6" s="223"/>
      <c r="P6" s="192"/>
      <c r="R6" s="214"/>
      <c r="U6" s="196"/>
      <c r="V6" s="196"/>
      <c r="W6" s="197"/>
      <c r="AB6" s="198"/>
    </row>
    <row r="7" spans="1:28" s="195" customFormat="1" ht="16.5" thickBot="1" x14ac:dyDescent="0.3">
      <c r="A7" s="198"/>
      <c r="B7" s="224"/>
      <c r="C7" s="225"/>
      <c r="D7" s="225"/>
      <c r="E7" s="225"/>
      <c r="F7" s="225"/>
      <c r="G7" s="225"/>
      <c r="H7" s="225"/>
      <c r="I7" s="225"/>
      <c r="J7" s="225"/>
      <c r="K7" s="225"/>
      <c r="L7" s="226"/>
      <c r="M7" s="189"/>
      <c r="N7" s="189"/>
      <c r="O7" s="189"/>
      <c r="P7" s="227"/>
      <c r="Q7" s="227"/>
    </row>
    <row r="8" spans="1:28" s="195" customFormat="1" ht="16.5" thickBot="1" x14ac:dyDescent="0.3">
      <c r="A8" s="228"/>
      <c r="B8" s="229" t="s">
        <v>110</v>
      </c>
      <c r="C8" s="230"/>
      <c r="D8" s="231"/>
      <c r="E8" s="231"/>
      <c r="F8" s="230"/>
      <c r="G8" s="231"/>
      <c r="H8" s="231"/>
      <c r="I8" s="231"/>
      <c r="J8" s="231"/>
      <c r="K8" s="231"/>
      <c r="L8" s="229" t="s">
        <v>99</v>
      </c>
      <c r="M8" s="229"/>
      <c r="N8" s="232"/>
      <c r="O8" s="233"/>
      <c r="P8" s="234" t="s">
        <v>104</v>
      </c>
    </row>
    <row r="9" spans="1:28" s="195" customFormat="1" ht="95.25" customHeight="1" thickBot="1" x14ac:dyDescent="0.25">
      <c r="A9" s="235" t="s">
        <v>91</v>
      </c>
      <c r="B9" s="236" t="s">
        <v>95</v>
      </c>
      <c r="C9" s="236" t="s">
        <v>96</v>
      </c>
      <c r="D9" s="236" t="s">
        <v>97</v>
      </c>
      <c r="E9" s="236" t="s">
        <v>111</v>
      </c>
      <c r="F9" s="236" t="s">
        <v>112</v>
      </c>
      <c r="G9" s="236" t="s">
        <v>113</v>
      </c>
      <c r="H9" s="236" t="s">
        <v>114</v>
      </c>
      <c r="I9" s="237" t="s">
        <v>115</v>
      </c>
      <c r="J9" s="237" t="s">
        <v>116</v>
      </c>
      <c r="K9" s="238" t="s">
        <v>117</v>
      </c>
      <c r="L9" s="239" t="s">
        <v>118</v>
      </c>
      <c r="M9" s="240" t="s">
        <v>68</v>
      </c>
      <c r="N9" s="241" t="s">
        <v>100</v>
      </c>
      <c r="P9" s="242" t="s">
        <v>105</v>
      </c>
      <c r="Q9" s="243"/>
    </row>
    <row r="10" spans="1:28" s="250" customFormat="1" ht="24" customHeight="1" x14ac:dyDescent="0.2">
      <c r="A10" s="244">
        <v>1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6"/>
      <c r="L10" s="247"/>
      <c r="M10" s="248"/>
      <c r="N10" s="249"/>
      <c r="P10" s="251"/>
      <c r="Q10" s="193"/>
    </row>
    <row r="11" spans="1:28" s="250" customFormat="1" ht="24" customHeight="1" x14ac:dyDescent="0.2">
      <c r="A11" s="252">
        <v>2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4"/>
      <c r="L11" s="247"/>
      <c r="M11" s="255"/>
      <c r="N11" s="256"/>
      <c r="P11" s="251"/>
      <c r="Q11" s="193"/>
    </row>
    <row r="12" spans="1:28" s="250" customFormat="1" ht="24" customHeight="1" x14ac:dyDescent="0.2">
      <c r="A12" s="252">
        <v>3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4"/>
      <c r="L12" s="247"/>
      <c r="M12" s="255"/>
      <c r="N12" s="256"/>
      <c r="P12" s="251"/>
      <c r="Q12" s="193"/>
    </row>
    <row r="13" spans="1:28" s="250" customFormat="1" ht="24" customHeight="1" x14ac:dyDescent="0.2">
      <c r="A13" s="252">
        <v>4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4"/>
      <c r="L13" s="247"/>
      <c r="M13" s="255"/>
      <c r="N13" s="256"/>
      <c r="P13" s="251"/>
      <c r="Q13" s="193"/>
    </row>
    <row r="14" spans="1:28" s="250" customFormat="1" ht="24" customHeight="1" x14ac:dyDescent="0.2">
      <c r="A14" s="252">
        <v>5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4"/>
      <c r="L14" s="247"/>
      <c r="M14" s="255"/>
      <c r="N14" s="256"/>
      <c r="P14" s="251"/>
      <c r="Q14" s="193"/>
    </row>
    <row r="15" spans="1:28" s="195" customFormat="1" ht="24" customHeight="1" x14ac:dyDescent="0.2">
      <c r="A15" s="252">
        <v>6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4"/>
      <c r="L15" s="247"/>
      <c r="M15" s="255"/>
      <c r="N15" s="256"/>
      <c r="P15" s="251"/>
      <c r="Q15" s="193"/>
    </row>
    <row r="16" spans="1:28" s="195" customFormat="1" ht="24" customHeight="1" x14ac:dyDescent="0.2">
      <c r="A16" s="252">
        <v>7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4"/>
      <c r="L16" s="247"/>
      <c r="M16" s="255"/>
      <c r="N16" s="256"/>
      <c r="P16" s="251"/>
      <c r="Q16" s="193"/>
    </row>
    <row r="17" spans="1:17" s="195" customFormat="1" ht="24" customHeight="1" x14ac:dyDescent="0.2">
      <c r="A17" s="252">
        <v>8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4"/>
      <c r="L17" s="247"/>
      <c r="M17" s="255"/>
      <c r="N17" s="256"/>
      <c r="P17" s="251"/>
      <c r="Q17" s="193"/>
    </row>
    <row r="18" spans="1:17" s="195" customFormat="1" ht="24" customHeight="1" x14ac:dyDescent="0.2">
      <c r="A18" s="252">
        <v>9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4"/>
      <c r="L18" s="247"/>
      <c r="M18" s="255"/>
      <c r="N18" s="256"/>
      <c r="P18" s="251"/>
      <c r="Q18" s="193"/>
    </row>
    <row r="19" spans="1:17" s="195" customFormat="1" ht="24" customHeight="1" x14ac:dyDescent="0.2">
      <c r="A19" s="252">
        <v>10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4"/>
      <c r="L19" s="247"/>
      <c r="M19" s="255"/>
      <c r="N19" s="256"/>
      <c r="P19" s="251"/>
      <c r="Q19" s="193"/>
    </row>
    <row r="20" spans="1:17" s="195" customFormat="1" ht="24" customHeight="1" x14ac:dyDescent="0.2">
      <c r="A20" s="252">
        <v>11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4"/>
      <c r="L20" s="247"/>
      <c r="M20" s="255"/>
      <c r="N20" s="256"/>
      <c r="P20" s="251"/>
      <c r="Q20" s="193"/>
    </row>
    <row r="21" spans="1:17" s="195" customFormat="1" ht="24" customHeight="1" x14ac:dyDescent="0.2">
      <c r="A21" s="252">
        <v>12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4"/>
      <c r="L21" s="247"/>
      <c r="M21" s="255"/>
      <c r="N21" s="256"/>
      <c r="P21" s="251"/>
      <c r="Q21" s="193"/>
    </row>
    <row r="22" spans="1:17" s="195" customFormat="1" ht="24" customHeight="1" x14ac:dyDescent="0.2">
      <c r="A22" s="252">
        <v>13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4"/>
      <c r="L22" s="247"/>
      <c r="M22" s="255"/>
      <c r="N22" s="256"/>
      <c r="P22" s="251"/>
      <c r="Q22" s="193"/>
    </row>
    <row r="23" spans="1:17" s="195" customFormat="1" ht="24" customHeight="1" x14ac:dyDescent="0.2">
      <c r="A23" s="252">
        <v>14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4"/>
      <c r="L23" s="247"/>
      <c r="M23" s="255"/>
      <c r="N23" s="256"/>
      <c r="P23" s="251"/>
      <c r="Q23" s="193"/>
    </row>
    <row r="24" spans="1:17" s="195" customFormat="1" ht="24" customHeight="1" x14ac:dyDescent="0.2">
      <c r="A24" s="252">
        <v>15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4"/>
      <c r="L24" s="247"/>
      <c r="M24" s="255"/>
      <c r="N24" s="256"/>
      <c r="P24" s="251"/>
      <c r="Q24" s="193"/>
    </row>
    <row r="25" spans="1:17" s="195" customFormat="1" ht="24" customHeight="1" x14ac:dyDescent="0.2">
      <c r="A25" s="257">
        <v>16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4"/>
      <c r="L25" s="247"/>
      <c r="M25" s="255"/>
      <c r="N25" s="256"/>
      <c r="P25" s="251"/>
      <c r="Q25" s="193"/>
    </row>
    <row r="26" spans="1:17" s="195" customFormat="1" ht="24" customHeight="1" x14ac:dyDescent="0.2">
      <c r="A26" s="252">
        <v>17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4"/>
      <c r="L26" s="247"/>
      <c r="M26" s="255"/>
      <c r="N26" s="256"/>
      <c r="P26" s="251"/>
      <c r="Q26" s="193"/>
    </row>
    <row r="27" spans="1:17" s="195" customFormat="1" ht="24" customHeight="1" x14ac:dyDescent="0.2">
      <c r="A27" s="257">
        <v>18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4"/>
      <c r="L27" s="247"/>
      <c r="M27" s="255"/>
      <c r="N27" s="256"/>
      <c r="P27" s="251"/>
      <c r="Q27" s="193"/>
    </row>
    <row r="28" spans="1:17" s="195" customFormat="1" ht="24" customHeight="1" x14ac:dyDescent="0.2">
      <c r="A28" s="252">
        <v>19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4"/>
      <c r="L28" s="247"/>
      <c r="M28" s="255"/>
      <c r="N28" s="256"/>
      <c r="P28" s="251"/>
      <c r="Q28" s="193"/>
    </row>
    <row r="29" spans="1:17" s="195" customFormat="1" ht="24" customHeight="1" x14ac:dyDescent="0.2">
      <c r="A29" s="257">
        <v>20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4"/>
      <c r="L29" s="247"/>
      <c r="M29" s="255"/>
      <c r="N29" s="256"/>
      <c r="P29" s="251"/>
      <c r="Q29" s="193"/>
    </row>
    <row r="30" spans="1:17" s="195" customFormat="1" ht="24" customHeight="1" x14ac:dyDescent="0.2">
      <c r="A30" s="252">
        <v>21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4"/>
      <c r="L30" s="247"/>
      <c r="M30" s="255"/>
      <c r="N30" s="256"/>
      <c r="P30" s="251"/>
      <c r="Q30" s="193"/>
    </row>
    <row r="31" spans="1:17" s="195" customFormat="1" ht="24" customHeight="1" x14ac:dyDescent="0.2">
      <c r="A31" s="257">
        <v>22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4"/>
      <c r="L31" s="247"/>
      <c r="M31" s="255"/>
      <c r="N31" s="256"/>
      <c r="P31" s="251"/>
      <c r="Q31" s="193"/>
    </row>
    <row r="32" spans="1:17" s="195" customFormat="1" ht="24" customHeight="1" x14ac:dyDescent="0.2">
      <c r="A32" s="252">
        <v>23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4"/>
      <c r="L32" s="247"/>
      <c r="M32" s="255"/>
      <c r="N32" s="256"/>
      <c r="P32" s="251"/>
      <c r="Q32" s="193"/>
    </row>
    <row r="33" spans="1:17" s="195" customFormat="1" ht="24" customHeight="1" x14ac:dyDescent="0.2">
      <c r="A33" s="257">
        <v>24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4"/>
      <c r="L33" s="247"/>
      <c r="M33" s="255"/>
      <c r="N33" s="256"/>
      <c r="P33" s="251"/>
      <c r="Q33" s="193"/>
    </row>
    <row r="34" spans="1:17" s="195" customFormat="1" ht="24" customHeight="1" x14ac:dyDescent="0.2">
      <c r="A34" s="252">
        <v>25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4"/>
      <c r="L34" s="247"/>
      <c r="M34" s="255"/>
      <c r="N34" s="256"/>
      <c r="P34" s="251"/>
      <c r="Q34" s="193"/>
    </row>
    <row r="35" spans="1:17" s="195" customFormat="1" ht="24" customHeight="1" x14ac:dyDescent="0.2">
      <c r="A35" s="257">
        <v>26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4"/>
      <c r="L35" s="247"/>
      <c r="M35" s="255"/>
      <c r="N35" s="256"/>
      <c r="P35" s="251"/>
      <c r="Q35" s="193"/>
    </row>
    <row r="36" spans="1:17" s="195" customFormat="1" ht="24" customHeight="1" x14ac:dyDescent="0.2">
      <c r="A36" s="252">
        <v>27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4"/>
      <c r="L36" s="247"/>
      <c r="M36" s="255"/>
      <c r="N36" s="256"/>
      <c r="P36" s="251"/>
      <c r="Q36" s="193"/>
    </row>
    <row r="37" spans="1:17" s="195" customFormat="1" ht="24" customHeight="1" x14ac:dyDescent="0.2">
      <c r="A37" s="257">
        <v>28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4"/>
      <c r="L37" s="247"/>
      <c r="M37" s="255"/>
      <c r="N37" s="256"/>
      <c r="P37" s="251"/>
      <c r="Q37" s="193"/>
    </row>
    <row r="38" spans="1:17" s="195" customFormat="1" ht="24" customHeight="1" x14ac:dyDescent="0.2">
      <c r="A38" s="252">
        <v>29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4"/>
      <c r="L38" s="247"/>
      <c r="M38" s="255"/>
      <c r="N38" s="256"/>
      <c r="P38" s="251"/>
      <c r="Q38" s="193"/>
    </row>
    <row r="39" spans="1:17" s="195" customFormat="1" ht="24" customHeight="1" thickBot="1" x14ac:dyDescent="0.25">
      <c r="A39" s="257">
        <v>30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4"/>
      <c r="L39" s="247"/>
      <c r="M39" s="258"/>
      <c r="N39" s="259"/>
      <c r="P39" s="260"/>
      <c r="Q39" s="193"/>
    </row>
    <row r="40" spans="1:17" s="262" customFormat="1" ht="24" customHeight="1" thickBot="1" x14ac:dyDescent="0.25">
      <c r="A40" s="305" t="s">
        <v>66</v>
      </c>
      <c r="B40" s="306">
        <f>COUNT(B10:B39)</f>
        <v>0</v>
      </c>
      <c r="C40" s="306">
        <f t="shared" ref="C40:K40" si="0">COUNT(C10:C39)</f>
        <v>0</v>
      </c>
      <c r="D40" s="306">
        <f t="shared" si="0"/>
        <v>0</v>
      </c>
      <c r="E40" s="306">
        <f t="shared" si="0"/>
        <v>0</v>
      </c>
      <c r="F40" s="306">
        <f t="shared" si="0"/>
        <v>0</v>
      </c>
      <c r="G40" s="306">
        <f t="shared" si="0"/>
        <v>0</v>
      </c>
      <c r="H40" s="306">
        <f t="shared" si="0"/>
        <v>0</v>
      </c>
      <c r="I40" s="306">
        <f t="shared" si="0"/>
        <v>0</v>
      </c>
      <c r="J40" s="306">
        <f t="shared" si="0"/>
        <v>0</v>
      </c>
      <c r="K40" s="307">
        <f t="shared" si="0"/>
        <v>0</v>
      </c>
      <c r="L40" s="308">
        <f>SUM(L10:L39)</f>
        <v>0</v>
      </c>
      <c r="M40" s="309">
        <f>SUM(M10:M39)</f>
        <v>0</v>
      </c>
      <c r="N40" s="261"/>
      <c r="P40" s="263"/>
      <c r="Q40" s="264"/>
    </row>
    <row r="41" spans="1:17" s="262" customFormat="1" ht="24" customHeight="1" thickBot="1" x14ac:dyDescent="0.25">
      <c r="A41" s="310" t="s">
        <v>126</v>
      </c>
      <c r="B41" s="311" t="e">
        <f>AVERAGE(B10:B39)</f>
        <v>#DIV/0!</v>
      </c>
      <c r="C41" s="311" t="e">
        <f t="shared" ref="C41:K41" si="1">AVERAGE(C10:C39)</f>
        <v>#DIV/0!</v>
      </c>
      <c r="D41" s="311" t="e">
        <f t="shared" si="1"/>
        <v>#DIV/0!</v>
      </c>
      <c r="E41" s="311" t="e">
        <f t="shared" si="1"/>
        <v>#DIV/0!</v>
      </c>
      <c r="F41" s="311" t="e">
        <f t="shared" si="1"/>
        <v>#DIV/0!</v>
      </c>
      <c r="G41" s="311" t="e">
        <f t="shared" si="1"/>
        <v>#DIV/0!</v>
      </c>
      <c r="H41" s="311" t="e">
        <f t="shared" si="1"/>
        <v>#DIV/0!</v>
      </c>
      <c r="I41" s="311" t="e">
        <f t="shared" si="1"/>
        <v>#DIV/0!</v>
      </c>
      <c r="J41" s="311" t="e">
        <f t="shared" si="1"/>
        <v>#DIV/0!</v>
      </c>
      <c r="K41" s="312" t="e">
        <f t="shared" si="1"/>
        <v>#DIV/0!</v>
      </c>
      <c r="L41" s="265"/>
      <c r="M41" s="264"/>
      <c r="N41" s="264"/>
      <c r="P41" s="266"/>
      <c r="Q41" s="264"/>
    </row>
    <row r="42" spans="1:17" ht="18" x14ac:dyDescent="0.2">
      <c r="A42" s="267"/>
      <c r="M42" s="269"/>
      <c r="N42" s="269"/>
      <c r="O42" s="268"/>
      <c r="P42" s="270"/>
      <c r="Q42" s="270"/>
    </row>
    <row r="43" spans="1:17" s="195" customFormat="1" ht="52.5" customHeight="1" x14ac:dyDescent="0.25">
      <c r="A43" s="271" t="s">
        <v>103</v>
      </c>
      <c r="B43" s="272"/>
      <c r="C43" s="272"/>
      <c r="D43" s="273"/>
      <c r="E43" s="271" t="s">
        <v>90</v>
      </c>
      <c r="F43" s="274"/>
      <c r="G43" s="189"/>
      <c r="H43" s="271" t="s">
        <v>102</v>
      </c>
      <c r="I43" s="272"/>
      <c r="J43" s="272"/>
      <c r="K43" s="273"/>
      <c r="L43" s="271" t="s">
        <v>90</v>
      </c>
      <c r="M43" s="274"/>
    </row>
    <row r="44" spans="1:17" s="195" customFormat="1" ht="18.75" x14ac:dyDescent="0.25">
      <c r="A44" s="271" t="s">
        <v>83</v>
      </c>
      <c r="B44" s="272"/>
      <c r="C44" s="272"/>
      <c r="D44" s="275"/>
      <c r="E44" s="276"/>
      <c r="F44" s="277"/>
      <c r="G44" s="189"/>
      <c r="H44" s="271" t="s">
        <v>84</v>
      </c>
      <c r="I44" s="272"/>
      <c r="J44" s="272"/>
      <c r="K44" s="275"/>
      <c r="L44" s="276"/>
      <c r="M44" s="277"/>
    </row>
    <row r="45" spans="1:17" s="195" customFormat="1" ht="24" customHeight="1" x14ac:dyDescent="0.25">
      <c r="A45" s="278" t="s">
        <v>86</v>
      </c>
      <c r="B45" s="272"/>
      <c r="C45" s="272"/>
      <c r="D45" s="275"/>
      <c r="E45" s="279"/>
      <c r="F45" s="280"/>
      <c r="G45" s="189"/>
      <c r="H45" s="278" t="s">
        <v>101</v>
      </c>
      <c r="I45" s="272"/>
      <c r="J45" s="272"/>
      <c r="K45" s="275"/>
      <c r="L45" s="281"/>
      <c r="M45" s="282"/>
    </row>
    <row r="46" spans="1:17" s="195" customFormat="1" ht="24" customHeight="1" x14ac:dyDescent="0.25">
      <c r="A46" s="278" t="s">
        <v>87</v>
      </c>
      <c r="B46" s="272"/>
      <c r="C46" s="272"/>
      <c r="D46" s="275"/>
      <c r="E46" s="279"/>
      <c r="F46" s="280"/>
      <c r="G46" s="189"/>
      <c r="H46" s="278" t="s">
        <v>85</v>
      </c>
      <c r="I46" s="272"/>
      <c r="J46" s="272"/>
      <c r="K46" s="275"/>
      <c r="L46" s="279"/>
      <c r="M46" s="283"/>
      <c r="N46" s="284"/>
      <c r="O46" s="284"/>
      <c r="P46" s="285"/>
    </row>
    <row r="47" spans="1:17" s="195" customFormat="1" ht="18.75" x14ac:dyDescent="0.25">
      <c r="A47" s="271" t="s">
        <v>82</v>
      </c>
      <c r="B47" s="272"/>
      <c r="C47" s="272"/>
      <c r="D47" s="275"/>
      <c r="E47" s="276"/>
      <c r="F47" s="277"/>
      <c r="G47" s="189"/>
      <c r="H47" s="270"/>
    </row>
    <row r="48" spans="1:17" s="195" customFormat="1" ht="24" customHeight="1" x14ac:dyDescent="0.25">
      <c r="A48" s="278" t="s">
        <v>89</v>
      </c>
      <c r="B48" s="272"/>
      <c r="C48" s="272"/>
      <c r="D48" s="275"/>
      <c r="E48" s="279"/>
      <c r="F48" s="280"/>
      <c r="G48" s="189"/>
      <c r="H48" s="286" t="s">
        <v>106</v>
      </c>
      <c r="I48" s="287"/>
      <c r="J48" s="287"/>
      <c r="K48" s="287"/>
      <c r="L48" s="274"/>
      <c r="M48" s="288" t="e">
        <f>AVERAGE(B10:K39)</f>
        <v>#DIV/0!</v>
      </c>
    </row>
    <row r="49" spans="1:29" s="195" customFormat="1" ht="24" customHeight="1" x14ac:dyDescent="0.25">
      <c r="A49" s="278" t="s">
        <v>88</v>
      </c>
      <c r="B49" s="272"/>
      <c r="C49" s="272"/>
      <c r="D49" s="275"/>
      <c r="E49" s="279"/>
      <c r="F49" s="280"/>
      <c r="G49" s="189"/>
      <c r="H49" s="270"/>
    </row>
    <row r="50" spans="1:29" s="195" customFormat="1" ht="19.5" thickBot="1" x14ac:dyDescent="0.3">
      <c r="G50" s="189"/>
      <c r="H50" s="270"/>
    </row>
    <row r="51" spans="1:29" s="195" customFormat="1" ht="16.5" thickBot="1" x14ac:dyDescent="0.25">
      <c r="A51" s="289" t="s">
        <v>5</v>
      </c>
      <c r="B51" s="290" t="s">
        <v>35</v>
      </c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2"/>
      <c r="P51" s="292"/>
      <c r="Q51" s="293"/>
    </row>
    <row r="52" spans="1:29" s="195" customFormat="1" ht="30" customHeight="1" x14ac:dyDescent="0.2">
      <c r="A52" s="294"/>
      <c r="B52" s="295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7"/>
      <c r="P52" s="297"/>
      <c r="Q52" s="293"/>
    </row>
    <row r="53" spans="1:29" s="195" customFormat="1" ht="30" customHeight="1" x14ac:dyDescent="0.2">
      <c r="A53" s="294"/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7"/>
      <c r="P53" s="297"/>
      <c r="Q53" s="293"/>
    </row>
    <row r="54" spans="1:29" s="195" customFormat="1" ht="30" customHeight="1" x14ac:dyDescent="0.2">
      <c r="A54" s="294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7"/>
      <c r="P54" s="297"/>
      <c r="Q54" s="293"/>
    </row>
    <row r="55" spans="1:29" s="195" customFormat="1" ht="30" customHeight="1" thickBot="1" x14ac:dyDescent="0.25">
      <c r="A55" s="298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300"/>
      <c r="P55" s="300"/>
      <c r="Q55" s="293"/>
    </row>
    <row r="58" spans="1:29" ht="15.75" x14ac:dyDescent="0.25">
      <c r="A58" s="301"/>
      <c r="B58" s="301"/>
      <c r="C58" s="301"/>
      <c r="D58" s="301"/>
      <c r="E58" s="301"/>
      <c r="F58" s="301"/>
      <c r="G58" s="301"/>
      <c r="H58" s="301"/>
      <c r="I58" s="301"/>
      <c r="J58" s="301"/>
      <c r="K58" s="301"/>
    </row>
    <row r="59" spans="1:29" s="195" customFormat="1" ht="15" x14ac:dyDescent="0.2">
      <c r="A59" s="302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3"/>
      <c r="M59" s="303"/>
      <c r="N59" s="303"/>
    </row>
    <row r="60" spans="1:29" s="268" customFormat="1" ht="15" x14ac:dyDescent="0.2">
      <c r="A60" s="302"/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</row>
    <row r="61" spans="1:29" s="268" customFormat="1" ht="15" x14ac:dyDescent="0.2">
      <c r="A61" s="302"/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</row>
    <row r="62" spans="1:29" s="268" customFormat="1" ht="15" x14ac:dyDescent="0.2">
      <c r="A62" s="302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</row>
  </sheetData>
  <sheetProtection sheet="1" objects="1" scenarios="1" selectLockedCells="1"/>
  <mergeCells count="4">
    <mergeCell ref="B3:L3"/>
    <mergeCell ref="B5:C5"/>
    <mergeCell ref="K5:L5"/>
    <mergeCell ref="K4:L4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Header>&amp;CWCC Year 5 Survey Plot Sheet V1.0              01 Mar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1"/>
  <sheetViews>
    <sheetView view="pageLayout" zoomScaleNormal="80" workbookViewId="0">
      <selection activeCell="B8" sqref="B8:E8"/>
    </sheetView>
  </sheetViews>
  <sheetFormatPr defaultRowHeight="12.75" x14ac:dyDescent="0.2"/>
  <cols>
    <col min="1" max="1" width="22.7109375" style="184" customWidth="1"/>
    <col min="2" max="2" width="8.5703125" style="181" customWidth="1"/>
    <col min="3" max="11" width="6.7109375" style="181" customWidth="1"/>
    <col min="12" max="12" width="7.85546875" style="268" customWidth="1"/>
    <col min="13" max="13" width="7.5703125" style="268" customWidth="1"/>
    <col min="14" max="14" width="20.42578125" style="268" customWidth="1"/>
    <col min="15" max="15" width="6" style="184" customWidth="1"/>
    <col min="16" max="16" width="30.7109375" style="184" customWidth="1"/>
    <col min="17" max="17" width="53.42578125" style="184" customWidth="1"/>
    <col min="18" max="18" width="9.7109375" style="184" customWidth="1"/>
    <col min="19" max="20" width="6" style="184" customWidth="1"/>
    <col min="21" max="21" width="6.7109375" style="184" customWidth="1"/>
    <col min="22" max="22" width="6" style="184" customWidth="1"/>
    <col min="23" max="23" width="9.140625" style="184" customWidth="1"/>
    <col min="24" max="24" width="10" style="184" customWidth="1"/>
    <col min="25" max="25" width="12" style="184" customWidth="1"/>
    <col min="26" max="26" width="7.85546875" style="184" customWidth="1"/>
    <col min="27" max="27" width="50.42578125" style="184" customWidth="1"/>
    <col min="28" max="28" width="2.85546875" style="184" customWidth="1"/>
    <col min="29" max="34" width="5.7109375" style="184" customWidth="1"/>
    <col min="35" max="35" width="6.5703125" style="184" customWidth="1"/>
    <col min="36" max="36" width="2.85546875" style="184" customWidth="1"/>
    <col min="37" max="37" width="7.5703125" style="184" customWidth="1"/>
    <col min="38" max="47" width="5.7109375" style="184" customWidth="1"/>
    <col min="48" max="48" width="3.7109375" style="184" customWidth="1"/>
    <col min="49" max="16384" width="9.140625" style="184"/>
  </cols>
  <sheetData>
    <row r="1" spans="1:47" ht="16.5" thickBot="1" x14ac:dyDescent="0.3">
      <c r="A1" s="180" t="s">
        <v>15</v>
      </c>
      <c r="E1" s="182"/>
      <c r="F1" s="182"/>
      <c r="G1" s="182"/>
      <c r="H1" s="182"/>
      <c r="I1" s="182"/>
      <c r="J1" s="182"/>
      <c r="K1" s="182"/>
      <c r="L1" s="183"/>
      <c r="M1" s="183"/>
      <c r="N1" s="183"/>
      <c r="O1" s="183"/>
    </row>
    <row r="2" spans="1:47" s="195" customFormat="1" ht="15.75" x14ac:dyDescent="0.25">
      <c r="A2" s="185" t="s">
        <v>8</v>
      </c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8"/>
      <c r="M2" s="189"/>
      <c r="N2" s="354" t="s">
        <v>107</v>
      </c>
      <c r="O2" s="211"/>
      <c r="P2" s="355" t="s">
        <v>20</v>
      </c>
      <c r="Q2" s="356" t="s">
        <v>123</v>
      </c>
      <c r="R2" s="357">
        <v>3</v>
      </c>
      <c r="S2" s="358" t="s">
        <v>109</v>
      </c>
      <c r="T2" s="359"/>
      <c r="U2" s="359"/>
      <c r="V2" s="359"/>
      <c r="W2" s="359"/>
      <c r="X2" s="359"/>
      <c r="Y2" s="345" t="e">
        <f>COUNTIF(L13:L28,"&gt;"&amp;R6&amp;"")/COUNTIF(L13:L28,"&gt;0")</f>
        <v>#DIV/0!</v>
      </c>
      <c r="AA2" s="360" t="s">
        <v>22</v>
      </c>
      <c r="AB2" s="194"/>
      <c r="AC2" s="194"/>
      <c r="AD2" s="194"/>
      <c r="AG2" s="196"/>
      <c r="AH2" s="196"/>
      <c r="AI2" s="197"/>
      <c r="AN2" s="198"/>
    </row>
    <row r="3" spans="1:47" s="195" customFormat="1" ht="15.75" x14ac:dyDescent="0.25">
      <c r="A3" s="185" t="s">
        <v>47</v>
      </c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189"/>
      <c r="N3" s="361"/>
      <c r="O3" s="211"/>
      <c r="P3" s="362"/>
      <c r="Q3" s="363" t="s">
        <v>121</v>
      </c>
      <c r="R3" s="348">
        <f>(100/R2)^2</f>
        <v>1111.1111111111113</v>
      </c>
      <c r="S3" s="363" t="s">
        <v>13</v>
      </c>
      <c r="T3" s="364"/>
      <c r="U3" s="364"/>
      <c r="V3" s="364"/>
      <c r="W3" s="364"/>
      <c r="X3" s="365"/>
      <c r="Y3" s="346" t="e">
        <f>COUNTIF(L13:L28,"&gt;"&amp;R7&amp;"")/COUNTIF(L13:L28,"&gt;0")</f>
        <v>#DIV/0!</v>
      </c>
      <c r="AA3" s="366"/>
      <c r="AB3" s="194"/>
      <c r="AC3" s="194"/>
      <c r="AD3" s="194"/>
      <c r="AG3" s="196"/>
      <c r="AH3" s="196"/>
      <c r="AI3" s="197"/>
      <c r="AN3" s="198"/>
    </row>
    <row r="4" spans="1:47" s="195" customFormat="1" ht="15.75" x14ac:dyDescent="0.25">
      <c r="A4" s="185" t="s">
        <v>16</v>
      </c>
      <c r="B4" s="205"/>
      <c r="C4" s="187"/>
      <c r="D4" s="187"/>
      <c r="E4" s="187"/>
      <c r="F4" s="187"/>
      <c r="G4" s="187"/>
      <c r="H4" s="187"/>
      <c r="I4" s="187"/>
      <c r="J4" s="187"/>
      <c r="K4" s="187"/>
      <c r="L4" s="188"/>
      <c r="M4" s="189"/>
      <c r="N4" s="354" t="s">
        <v>2</v>
      </c>
      <c r="O4" s="211"/>
      <c r="P4" s="355" t="s">
        <v>21</v>
      </c>
      <c r="Q4" s="363" t="s">
        <v>51</v>
      </c>
      <c r="R4" s="349">
        <f>R3*B6</f>
        <v>0</v>
      </c>
      <c r="S4" s="363" t="s">
        <v>14</v>
      </c>
      <c r="T4" s="364"/>
      <c r="U4" s="364"/>
      <c r="V4" s="364"/>
      <c r="W4" s="364"/>
      <c r="X4" s="365"/>
      <c r="Y4" s="346" t="e">
        <f>COUNTIF(L13:L28,"&gt;"&amp;R8&amp;"")/COUNTIF(L13:L28,"&gt;0")</f>
        <v>#DIV/0!</v>
      </c>
      <c r="AA4" s="367" t="s">
        <v>23</v>
      </c>
      <c r="AB4" s="214"/>
      <c r="AC4" s="214"/>
      <c r="AD4" s="214"/>
      <c r="AG4" s="196"/>
      <c r="AH4" s="196"/>
      <c r="AI4" s="197"/>
      <c r="AN4" s="198"/>
    </row>
    <row r="5" spans="1:47" s="195" customFormat="1" ht="18.75" customHeight="1" thickBot="1" x14ac:dyDescent="0.3">
      <c r="A5" s="185" t="s">
        <v>17</v>
      </c>
      <c r="B5" s="186"/>
      <c r="C5" s="187"/>
      <c r="D5" s="187"/>
      <c r="E5" s="187"/>
      <c r="F5" s="187"/>
      <c r="G5" s="187"/>
      <c r="H5" s="187"/>
      <c r="I5" s="187"/>
      <c r="J5" s="187"/>
      <c r="K5" s="187"/>
      <c r="L5" s="188"/>
      <c r="M5" s="189"/>
      <c r="N5" s="361"/>
      <c r="O5" s="211"/>
      <c r="P5" s="362"/>
      <c r="Q5" s="363"/>
      <c r="R5" s="348"/>
      <c r="S5" s="368" t="s">
        <v>48</v>
      </c>
      <c r="T5" s="369"/>
      <c r="U5" s="370"/>
      <c r="V5" s="370"/>
      <c r="W5" s="370"/>
      <c r="X5" s="370"/>
      <c r="Y5" s="347" t="e">
        <f>L30/R4</f>
        <v>#DIV/0!</v>
      </c>
      <c r="AA5" s="194"/>
      <c r="AB5" s="194"/>
      <c r="AC5" s="194"/>
      <c r="AD5" s="194"/>
      <c r="AN5" s="198"/>
    </row>
    <row r="6" spans="1:47" s="195" customFormat="1" ht="15.75" x14ac:dyDescent="0.25">
      <c r="A6" s="185" t="s">
        <v>124</v>
      </c>
      <c r="B6" s="371">
        <v>0</v>
      </c>
      <c r="C6" s="372" t="s">
        <v>125</v>
      </c>
      <c r="D6" s="373"/>
      <c r="E6" s="373"/>
      <c r="F6" s="373"/>
      <c r="G6" s="373"/>
      <c r="H6" s="373"/>
      <c r="I6" s="373"/>
      <c r="J6" s="373"/>
      <c r="K6" s="373"/>
      <c r="L6" s="374"/>
      <c r="M6" s="189"/>
      <c r="N6" s="375"/>
      <c r="O6" s="376"/>
      <c r="P6" s="377"/>
      <c r="Q6" s="363" t="s">
        <v>108</v>
      </c>
      <c r="R6" s="350">
        <f>1.1*R7</f>
        <v>0</v>
      </c>
      <c r="V6" s="378"/>
      <c r="AN6" s="198"/>
    </row>
    <row r="7" spans="1:47" s="195" customFormat="1" ht="15.75" x14ac:dyDescent="0.25">
      <c r="A7" s="215" t="s">
        <v>3</v>
      </c>
      <c r="B7" s="216">
        <v>0</v>
      </c>
      <c r="C7" s="379"/>
      <c r="D7" s="379"/>
      <c r="E7" s="379"/>
      <c r="F7" s="379"/>
      <c r="G7" s="379"/>
      <c r="H7" s="379"/>
      <c r="I7" s="379"/>
      <c r="J7" s="379"/>
      <c r="K7" s="379"/>
      <c r="L7" s="220"/>
      <c r="M7" s="189"/>
      <c r="N7" s="354" t="s">
        <v>64</v>
      </c>
      <c r="O7" s="211"/>
      <c r="P7" s="192"/>
      <c r="Q7" s="363" t="s">
        <v>50</v>
      </c>
      <c r="R7" s="351">
        <f>R3*B9</f>
        <v>0</v>
      </c>
      <c r="Z7" s="380"/>
      <c r="AA7" s="380"/>
      <c r="AB7" s="381"/>
      <c r="AC7" s="382"/>
      <c r="AD7" s="382"/>
      <c r="AE7" s="382"/>
      <c r="AF7" s="382"/>
      <c r="AG7" s="382"/>
      <c r="AH7" s="382"/>
      <c r="AI7" s="382"/>
      <c r="AJ7" s="382"/>
      <c r="AU7" s="303"/>
    </row>
    <row r="8" spans="1:47" s="195" customFormat="1" ht="16.5" thickBot="1" x14ac:dyDescent="0.3">
      <c r="A8" s="215" t="s">
        <v>12</v>
      </c>
      <c r="B8" s="383">
        <v>0</v>
      </c>
      <c r="C8" s="384"/>
      <c r="D8" s="384"/>
      <c r="E8" s="385"/>
      <c r="F8" s="219" t="s">
        <v>59</v>
      </c>
      <c r="G8" s="379"/>
      <c r="H8" s="379"/>
      <c r="I8" s="379"/>
      <c r="J8" s="220"/>
      <c r="K8" s="386">
        <v>0</v>
      </c>
      <c r="L8" s="385"/>
      <c r="M8" s="189"/>
      <c r="N8" s="354" t="s">
        <v>65</v>
      </c>
      <c r="O8" s="211"/>
      <c r="P8" s="203"/>
      <c r="Q8" s="387" t="s">
        <v>49</v>
      </c>
      <c r="R8" s="352">
        <f>0.9*R7</f>
        <v>0</v>
      </c>
    </row>
    <row r="9" spans="1:47" s="195" customFormat="1" ht="15.75" x14ac:dyDescent="0.25">
      <c r="A9" s="388" t="s">
        <v>11</v>
      </c>
      <c r="B9" s="313">
        <f>IF(B8&gt;0,PI()*B8*B8/10000,K8*K8/10000)</f>
        <v>0</v>
      </c>
      <c r="C9" s="389"/>
      <c r="D9" s="390" t="s">
        <v>61</v>
      </c>
      <c r="E9" s="389"/>
      <c r="F9" s="389"/>
      <c r="G9" s="389"/>
      <c r="H9" s="389"/>
      <c r="I9" s="389"/>
      <c r="J9" s="389"/>
      <c r="K9" s="389"/>
      <c r="L9" s="391"/>
      <c r="M9" s="189"/>
      <c r="N9" s="189"/>
      <c r="O9" s="189"/>
      <c r="Q9" s="195" t="s">
        <v>122</v>
      </c>
      <c r="R9" s="392"/>
    </row>
    <row r="10" spans="1:47" s="195" customFormat="1" ht="16.5" thickBot="1" x14ac:dyDescent="0.3">
      <c r="A10" s="198"/>
      <c r="B10" s="224"/>
      <c r="C10" s="225"/>
      <c r="D10" s="225"/>
      <c r="E10" s="225"/>
      <c r="F10" s="225"/>
      <c r="G10" s="225"/>
      <c r="H10" s="225"/>
      <c r="I10" s="225"/>
      <c r="J10" s="225"/>
      <c r="K10" s="225"/>
      <c r="L10" s="226"/>
      <c r="M10" s="189"/>
      <c r="N10" s="189"/>
      <c r="O10" s="189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196"/>
      <c r="AB10" s="196"/>
      <c r="AC10" s="196"/>
      <c r="AD10" s="196"/>
      <c r="AE10" s="393"/>
    </row>
    <row r="11" spans="1:47" s="195" customFormat="1" ht="20.100000000000001" customHeight="1" thickBot="1" x14ac:dyDescent="0.3">
      <c r="A11" s="228"/>
      <c r="B11" s="394" t="s">
        <v>70</v>
      </c>
      <c r="C11" s="230"/>
      <c r="D11" s="231"/>
      <c r="E11" s="231"/>
      <c r="F11" s="230"/>
      <c r="G11" s="231"/>
      <c r="H11" s="231"/>
      <c r="I11" s="231"/>
      <c r="J11" s="231"/>
      <c r="K11" s="231"/>
      <c r="L11" s="395"/>
      <c r="M11" s="396"/>
      <c r="N11" s="397"/>
      <c r="O11" s="189"/>
      <c r="P11" s="229" t="s">
        <v>76</v>
      </c>
      <c r="Q11" s="232"/>
      <c r="R11" s="233"/>
      <c r="S11" s="398" t="s">
        <v>19</v>
      </c>
      <c r="T11" s="399"/>
      <c r="U11" s="400"/>
      <c r="W11" s="398" t="s">
        <v>18</v>
      </c>
      <c r="X11" s="401"/>
      <c r="Y11" s="293"/>
      <c r="Z11" s="402" t="s">
        <v>4</v>
      </c>
      <c r="AA11" s="400"/>
      <c r="AB11" s="189"/>
    </row>
    <row r="12" spans="1:47" ht="104.25" customHeight="1" x14ac:dyDescent="0.2">
      <c r="A12" s="403" t="s">
        <v>0</v>
      </c>
      <c r="B12" s="404" t="s">
        <v>95</v>
      </c>
      <c r="C12" s="404" t="s">
        <v>96</v>
      </c>
      <c r="D12" s="404" t="s">
        <v>97</v>
      </c>
      <c r="E12" s="404" t="s">
        <v>111</v>
      </c>
      <c r="F12" s="404" t="s">
        <v>112</v>
      </c>
      <c r="G12" s="404" t="s">
        <v>113</v>
      </c>
      <c r="H12" s="404" t="s">
        <v>114</v>
      </c>
      <c r="I12" s="405" t="s">
        <v>115</v>
      </c>
      <c r="J12" s="405" t="s">
        <v>116</v>
      </c>
      <c r="K12" s="406" t="s">
        <v>117</v>
      </c>
      <c r="L12" s="314" t="s">
        <v>6</v>
      </c>
      <c r="M12" s="407" t="s">
        <v>52</v>
      </c>
      <c r="N12" s="408" t="s">
        <v>81</v>
      </c>
      <c r="O12" s="409"/>
      <c r="P12" s="410" t="s">
        <v>7</v>
      </c>
      <c r="Q12" s="411" t="s">
        <v>74</v>
      </c>
      <c r="S12" s="412" t="s">
        <v>53</v>
      </c>
      <c r="T12" s="413" t="s">
        <v>54</v>
      </c>
      <c r="U12" s="414" t="s">
        <v>78</v>
      </c>
      <c r="V12" s="409"/>
      <c r="W12" s="415" t="s">
        <v>55</v>
      </c>
      <c r="X12" s="416" t="s">
        <v>56</v>
      </c>
      <c r="Z12" s="414" t="s">
        <v>60</v>
      </c>
      <c r="AA12" s="417" t="s">
        <v>57</v>
      </c>
    </row>
    <row r="13" spans="1:47" s="426" customFormat="1" ht="20.100000000000001" customHeight="1" x14ac:dyDescent="0.2">
      <c r="A13" s="418">
        <v>1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20"/>
      <c r="L13" s="315">
        <f t="shared" ref="L13:L28" si="0">SUM(B13:K13)</f>
        <v>0</v>
      </c>
      <c r="M13" s="421"/>
      <c r="N13" s="422"/>
      <c r="O13" s="423"/>
      <c r="P13" s="424"/>
      <c r="Q13" s="425"/>
      <c r="S13" s="427">
        <v>0</v>
      </c>
      <c r="T13" s="428">
        <v>0</v>
      </c>
      <c r="U13" s="429"/>
      <c r="V13" s="430"/>
      <c r="W13" s="431">
        <v>0</v>
      </c>
      <c r="X13" s="432">
        <v>0</v>
      </c>
      <c r="Z13" s="433"/>
      <c r="AA13" s="434"/>
    </row>
    <row r="14" spans="1:47" s="426" customFormat="1" ht="20.100000000000001" customHeight="1" x14ac:dyDescent="0.2">
      <c r="A14" s="418">
        <v>2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20"/>
      <c r="L14" s="315">
        <f t="shared" si="0"/>
        <v>0</v>
      </c>
      <c r="M14" s="435"/>
      <c r="N14" s="422"/>
      <c r="O14" s="423"/>
      <c r="P14" s="436"/>
      <c r="Q14" s="437"/>
      <c r="S14" s="427">
        <v>0</v>
      </c>
      <c r="T14" s="428">
        <v>0</v>
      </c>
      <c r="U14" s="429"/>
      <c r="V14" s="430"/>
      <c r="W14" s="431" t="s">
        <v>92</v>
      </c>
      <c r="X14" s="432" t="s">
        <v>92</v>
      </c>
      <c r="Z14" s="433"/>
      <c r="AA14" s="434"/>
    </row>
    <row r="15" spans="1:47" s="426" customFormat="1" ht="20.100000000000001" customHeight="1" x14ac:dyDescent="0.2">
      <c r="A15" s="418">
        <v>3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20"/>
      <c r="L15" s="315">
        <f t="shared" si="0"/>
        <v>0</v>
      </c>
      <c r="M15" s="435"/>
      <c r="N15" s="422"/>
      <c r="O15" s="423"/>
      <c r="P15" s="436"/>
      <c r="Q15" s="438"/>
      <c r="S15" s="427">
        <v>0</v>
      </c>
      <c r="T15" s="428">
        <v>0</v>
      </c>
      <c r="U15" s="429"/>
      <c r="V15" s="430"/>
      <c r="W15" s="431" t="s">
        <v>92</v>
      </c>
      <c r="X15" s="432" t="s">
        <v>92</v>
      </c>
      <c r="Z15" s="433"/>
      <c r="AA15" s="434"/>
    </row>
    <row r="16" spans="1:47" s="426" customFormat="1" ht="20.100000000000001" customHeight="1" x14ac:dyDescent="0.2">
      <c r="A16" s="418">
        <v>4</v>
      </c>
      <c r="B16" s="419"/>
      <c r="C16" s="419"/>
      <c r="D16" s="419"/>
      <c r="E16" s="419"/>
      <c r="F16" s="419"/>
      <c r="G16" s="419"/>
      <c r="H16" s="419"/>
      <c r="I16" s="419"/>
      <c r="J16" s="419"/>
      <c r="K16" s="420"/>
      <c r="L16" s="315">
        <f t="shared" si="0"/>
        <v>0</v>
      </c>
      <c r="M16" s="435"/>
      <c r="N16" s="422"/>
      <c r="O16" s="423"/>
      <c r="P16" s="436"/>
      <c r="Q16" s="438"/>
      <c r="S16" s="427">
        <v>0</v>
      </c>
      <c r="T16" s="428">
        <v>0</v>
      </c>
      <c r="U16" s="429"/>
      <c r="V16" s="430"/>
      <c r="W16" s="431" t="s">
        <v>92</v>
      </c>
      <c r="X16" s="432" t="s">
        <v>92</v>
      </c>
      <c r="Z16" s="433"/>
      <c r="AA16" s="434"/>
    </row>
    <row r="17" spans="1:28" s="426" customFormat="1" ht="20.100000000000001" customHeight="1" x14ac:dyDescent="0.2">
      <c r="A17" s="418">
        <v>5</v>
      </c>
      <c r="B17" s="419"/>
      <c r="C17" s="419"/>
      <c r="D17" s="419"/>
      <c r="E17" s="419"/>
      <c r="F17" s="419"/>
      <c r="G17" s="419"/>
      <c r="H17" s="419"/>
      <c r="I17" s="419"/>
      <c r="J17" s="419"/>
      <c r="K17" s="420"/>
      <c r="L17" s="315">
        <f t="shared" si="0"/>
        <v>0</v>
      </c>
      <c r="M17" s="435"/>
      <c r="N17" s="422"/>
      <c r="O17" s="423"/>
      <c r="P17" s="436"/>
      <c r="Q17" s="438"/>
      <c r="S17" s="427">
        <v>0</v>
      </c>
      <c r="T17" s="428">
        <v>0</v>
      </c>
      <c r="U17" s="429"/>
      <c r="V17" s="430"/>
      <c r="W17" s="431" t="s">
        <v>92</v>
      </c>
      <c r="X17" s="432" t="s">
        <v>92</v>
      </c>
      <c r="Z17" s="433"/>
      <c r="AA17" s="434"/>
    </row>
    <row r="18" spans="1:28" s="439" customFormat="1" ht="20.100000000000001" customHeight="1" x14ac:dyDescent="0.2">
      <c r="A18" s="418">
        <v>6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20"/>
      <c r="L18" s="315">
        <f t="shared" si="0"/>
        <v>0</v>
      </c>
      <c r="M18" s="435"/>
      <c r="N18" s="422"/>
      <c r="O18" s="423"/>
      <c r="P18" s="436"/>
      <c r="Q18" s="438"/>
      <c r="S18" s="427">
        <v>0</v>
      </c>
      <c r="T18" s="428">
        <v>0</v>
      </c>
      <c r="U18" s="429"/>
      <c r="V18" s="430"/>
      <c r="W18" s="431" t="s">
        <v>92</v>
      </c>
      <c r="X18" s="432" t="s">
        <v>92</v>
      </c>
      <c r="Z18" s="433"/>
      <c r="AA18" s="434"/>
      <c r="AB18" s="440"/>
    </row>
    <row r="19" spans="1:28" s="439" customFormat="1" ht="20.100000000000001" customHeight="1" x14ac:dyDescent="0.2">
      <c r="A19" s="418">
        <v>7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20"/>
      <c r="L19" s="315">
        <f t="shared" si="0"/>
        <v>0</v>
      </c>
      <c r="M19" s="435"/>
      <c r="N19" s="422"/>
      <c r="O19" s="423"/>
      <c r="P19" s="436"/>
      <c r="Q19" s="438"/>
      <c r="S19" s="427">
        <v>0</v>
      </c>
      <c r="T19" s="428">
        <v>0</v>
      </c>
      <c r="U19" s="429"/>
      <c r="V19" s="430"/>
      <c r="W19" s="431" t="s">
        <v>92</v>
      </c>
      <c r="X19" s="432" t="s">
        <v>92</v>
      </c>
      <c r="Z19" s="433"/>
      <c r="AA19" s="434"/>
      <c r="AB19" s="440"/>
    </row>
    <row r="20" spans="1:28" s="439" customFormat="1" ht="20.100000000000001" customHeight="1" x14ac:dyDescent="0.2">
      <c r="A20" s="418">
        <v>8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20"/>
      <c r="L20" s="315">
        <f t="shared" si="0"/>
        <v>0</v>
      </c>
      <c r="M20" s="435"/>
      <c r="N20" s="422"/>
      <c r="O20" s="423"/>
      <c r="P20" s="436"/>
      <c r="Q20" s="438"/>
      <c r="S20" s="427">
        <v>0</v>
      </c>
      <c r="T20" s="428">
        <v>0</v>
      </c>
      <c r="U20" s="429"/>
      <c r="V20" s="441"/>
      <c r="W20" s="431" t="s">
        <v>92</v>
      </c>
      <c r="X20" s="432" t="s">
        <v>92</v>
      </c>
      <c r="Z20" s="433"/>
      <c r="AA20" s="434"/>
      <c r="AB20" s="440"/>
    </row>
    <row r="21" spans="1:28" s="439" customFormat="1" ht="20.100000000000001" customHeight="1" x14ac:dyDescent="0.2">
      <c r="A21" s="418">
        <v>9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20"/>
      <c r="L21" s="315">
        <f t="shared" si="0"/>
        <v>0</v>
      </c>
      <c r="M21" s="435"/>
      <c r="N21" s="422"/>
      <c r="O21" s="423"/>
      <c r="P21" s="436"/>
      <c r="Q21" s="438"/>
      <c r="S21" s="427">
        <v>0</v>
      </c>
      <c r="T21" s="428">
        <v>0</v>
      </c>
      <c r="U21" s="429"/>
      <c r="V21" s="430"/>
      <c r="W21" s="431" t="s">
        <v>92</v>
      </c>
      <c r="X21" s="432" t="s">
        <v>92</v>
      </c>
      <c r="Z21" s="433"/>
      <c r="AA21" s="434"/>
      <c r="AB21" s="440"/>
    </row>
    <row r="22" spans="1:28" s="439" customFormat="1" ht="20.100000000000001" customHeight="1" x14ac:dyDescent="0.2">
      <c r="A22" s="418">
        <v>10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20"/>
      <c r="L22" s="315">
        <f t="shared" si="0"/>
        <v>0</v>
      </c>
      <c r="M22" s="435"/>
      <c r="N22" s="422"/>
      <c r="O22" s="423"/>
      <c r="P22" s="436"/>
      <c r="Q22" s="438"/>
      <c r="S22" s="427">
        <v>0</v>
      </c>
      <c r="T22" s="428">
        <v>0</v>
      </c>
      <c r="U22" s="429"/>
      <c r="V22" s="430"/>
      <c r="W22" s="431" t="s">
        <v>92</v>
      </c>
      <c r="X22" s="432" t="s">
        <v>92</v>
      </c>
      <c r="Z22" s="433"/>
      <c r="AA22" s="434"/>
      <c r="AB22" s="440"/>
    </row>
    <row r="23" spans="1:28" s="439" customFormat="1" ht="20.100000000000001" customHeight="1" x14ac:dyDescent="0.2">
      <c r="A23" s="418">
        <v>11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20"/>
      <c r="L23" s="315">
        <f t="shared" si="0"/>
        <v>0</v>
      </c>
      <c r="M23" s="435"/>
      <c r="N23" s="422"/>
      <c r="O23" s="423"/>
      <c r="P23" s="436"/>
      <c r="Q23" s="438"/>
      <c r="S23" s="427">
        <v>0</v>
      </c>
      <c r="T23" s="428">
        <v>0</v>
      </c>
      <c r="U23" s="429"/>
      <c r="V23" s="430"/>
      <c r="W23" s="431" t="s">
        <v>92</v>
      </c>
      <c r="X23" s="432" t="s">
        <v>92</v>
      </c>
      <c r="Z23" s="433"/>
      <c r="AA23" s="434"/>
      <c r="AB23" s="440"/>
    </row>
    <row r="24" spans="1:28" s="439" customFormat="1" ht="20.100000000000001" customHeight="1" x14ac:dyDescent="0.2">
      <c r="A24" s="418">
        <v>12</v>
      </c>
      <c r="B24" s="419"/>
      <c r="C24" s="419"/>
      <c r="D24" s="419"/>
      <c r="E24" s="419"/>
      <c r="F24" s="419"/>
      <c r="G24" s="419"/>
      <c r="H24" s="419"/>
      <c r="I24" s="419"/>
      <c r="J24" s="419"/>
      <c r="K24" s="420"/>
      <c r="L24" s="315">
        <f t="shared" si="0"/>
        <v>0</v>
      </c>
      <c r="M24" s="435"/>
      <c r="N24" s="422"/>
      <c r="O24" s="423"/>
      <c r="P24" s="436"/>
      <c r="Q24" s="438"/>
      <c r="S24" s="427">
        <v>0</v>
      </c>
      <c r="T24" s="428">
        <v>0</v>
      </c>
      <c r="U24" s="429"/>
      <c r="V24" s="430"/>
      <c r="W24" s="431" t="s">
        <v>92</v>
      </c>
      <c r="X24" s="432" t="s">
        <v>92</v>
      </c>
      <c r="Z24" s="433"/>
      <c r="AA24" s="434"/>
      <c r="AB24" s="440"/>
    </row>
    <row r="25" spans="1:28" s="439" customFormat="1" ht="20.100000000000001" customHeight="1" x14ac:dyDescent="0.2">
      <c r="A25" s="418">
        <v>13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20"/>
      <c r="L25" s="315">
        <f t="shared" si="0"/>
        <v>0</v>
      </c>
      <c r="M25" s="435"/>
      <c r="N25" s="422"/>
      <c r="O25" s="423"/>
      <c r="P25" s="436"/>
      <c r="Q25" s="438"/>
      <c r="S25" s="427">
        <v>0</v>
      </c>
      <c r="T25" s="428">
        <v>0</v>
      </c>
      <c r="U25" s="429"/>
      <c r="V25" s="430"/>
      <c r="W25" s="431" t="s">
        <v>92</v>
      </c>
      <c r="X25" s="432" t="s">
        <v>92</v>
      </c>
      <c r="Z25" s="433"/>
      <c r="AA25" s="434"/>
      <c r="AB25" s="440"/>
    </row>
    <row r="26" spans="1:28" s="439" customFormat="1" ht="20.100000000000001" customHeight="1" x14ac:dyDescent="0.2">
      <c r="A26" s="418">
        <v>14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20"/>
      <c r="L26" s="315">
        <f t="shared" si="0"/>
        <v>0</v>
      </c>
      <c r="M26" s="435"/>
      <c r="N26" s="422"/>
      <c r="O26" s="423"/>
      <c r="P26" s="436"/>
      <c r="Q26" s="438"/>
      <c r="S26" s="427">
        <v>0</v>
      </c>
      <c r="T26" s="428">
        <v>0</v>
      </c>
      <c r="U26" s="429"/>
      <c r="V26" s="441"/>
      <c r="W26" s="431" t="s">
        <v>92</v>
      </c>
      <c r="X26" s="432" t="s">
        <v>92</v>
      </c>
      <c r="Z26" s="433"/>
      <c r="AA26" s="434"/>
      <c r="AB26" s="440"/>
    </row>
    <row r="27" spans="1:28" s="439" customFormat="1" ht="20.100000000000001" customHeight="1" x14ac:dyDescent="0.2">
      <c r="A27" s="418">
        <v>15</v>
      </c>
      <c r="B27" s="419"/>
      <c r="C27" s="419"/>
      <c r="D27" s="419"/>
      <c r="E27" s="419"/>
      <c r="F27" s="419"/>
      <c r="G27" s="419"/>
      <c r="H27" s="419"/>
      <c r="I27" s="419"/>
      <c r="J27" s="419"/>
      <c r="K27" s="420"/>
      <c r="L27" s="315">
        <f t="shared" si="0"/>
        <v>0</v>
      </c>
      <c r="M27" s="435"/>
      <c r="N27" s="422"/>
      <c r="O27" s="423"/>
      <c r="P27" s="436"/>
      <c r="Q27" s="438"/>
      <c r="S27" s="427">
        <v>0</v>
      </c>
      <c r="T27" s="428">
        <v>0</v>
      </c>
      <c r="U27" s="429"/>
      <c r="V27" s="430"/>
      <c r="W27" s="431" t="s">
        <v>92</v>
      </c>
      <c r="X27" s="432" t="s">
        <v>92</v>
      </c>
      <c r="Z27" s="433"/>
      <c r="AA27" s="434"/>
      <c r="AB27" s="440"/>
    </row>
    <row r="28" spans="1:28" s="439" customFormat="1" ht="20.100000000000001" customHeight="1" thickBot="1" x14ac:dyDescent="0.25">
      <c r="A28" s="442">
        <v>16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4"/>
      <c r="L28" s="316">
        <f t="shared" si="0"/>
        <v>0</v>
      </c>
      <c r="M28" s="445"/>
      <c r="N28" s="446"/>
      <c r="O28" s="423"/>
      <c r="P28" s="447"/>
      <c r="Q28" s="448"/>
      <c r="S28" s="449">
        <v>0</v>
      </c>
      <c r="T28" s="450">
        <v>0</v>
      </c>
      <c r="U28" s="451"/>
      <c r="V28" s="441"/>
      <c r="W28" s="452" t="s">
        <v>92</v>
      </c>
      <c r="X28" s="453" t="s">
        <v>92</v>
      </c>
      <c r="Z28" s="454"/>
      <c r="AA28" s="434"/>
      <c r="AB28" s="440"/>
    </row>
    <row r="29" spans="1:28" s="458" customFormat="1" ht="20.100000000000001" customHeight="1" x14ac:dyDescent="0.2">
      <c r="A29" s="322" t="s">
        <v>9</v>
      </c>
      <c r="B29" s="323" t="e">
        <f t="shared" ref="B29:K29" si="1">(SUM(B13:B28)/$B$7)/$B$9</f>
        <v>#DIV/0!</v>
      </c>
      <c r="C29" s="323" t="e">
        <f t="shared" si="1"/>
        <v>#DIV/0!</v>
      </c>
      <c r="D29" s="323" t="e">
        <f t="shared" si="1"/>
        <v>#DIV/0!</v>
      </c>
      <c r="E29" s="323" t="e">
        <f t="shared" si="1"/>
        <v>#DIV/0!</v>
      </c>
      <c r="F29" s="323" t="e">
        <f t="shared" si="1"/>
        <v>#DIV/0!</v>
      </c>
      <c r="G29" s="323" t="e">
        <f t="shared" si="1"/>
        <v>#DIV/0!</v>
      </c>
      <c r="H29" s="323" t="e">
        <f t="shared" si="1"/>
        <v>#DIV/0!</v>
      </c>
      <c r="I29" s="323" t="e">
        <f t="shared" si="1"/>
        <v>#DIV/0!</v>
      </c>
      <c r="J29" s="323" t="e">
        <f t="shared" si="1"/>
        <v>#DIV/0!</v>
      </c>
      <c r="K29" s="323" t="e">
        <f t="shared" si="1"/>
        <v>#DIV/0!</v>
      </c>
      <c r="L29" s="317" t="e">
        <f>SUM(L13:L28)/($B$7*$B$9)</f>
        <v>#DIV/0!</v>
      </c>
      <c r="M29" s="324" t="e">
        <f>SUM(M13:M28)/($B$7*$B$9)</f>
        <v>#DIV/0!</v>
      </c>
      <c r="N29" s="455"/>
      <c r="O29" s="456"/>
      <c r="P29" s="332" t="e">
        <f>(SUM(P13:P28)/$B$7)/$B$9</f>
        <v>#DIV/0!</v>
      </c>
      <c r="Q29" s="457"/>
      <c r="R29" s="456"/>
      <c r="S29" s="335" t="e">
        <f>(SUM(S13:S28)/$B$7)/$B$9</f>
        <v>#DIV/0!</v>
      </c>
      <c r="T29" s="336" t="e">
        <f>(SUM(T13:T28)/$B$7)/$B$9</f>
        <v>#DIV/0!</v>
      </c>
      <c r="U29" s="340" t="e">
        <f>AVERAGE(U13:U28)</f>
        <v>#DIV/0!</v>
      </c>
      <c r="V29" s="455"/>
      <c r="W29" s="335" t="e">
        <f>(SUM(W13:W28)/$B$7)/$B$9</f>
        <v>#DIV/0!</v>
      </c>
      <c r="X29" s="341" t="e">
        <f>(SUM(X13:X28)/$B$7)/$B$9</f>
        <v>#DIV/0!</v>
      </c>
      <c r="Y29" s="456"/>
      <c r="Z29" s="324" t="e">
        <f>(SUM(Z13:Z28)/$B$7)/$B$9</f>
        <v>#DIV/0!</v>
      </c>
    </row>
    <row r="30" spans="1:28" s="458" customFormat="1" ht="20.100000000000001" customHeight="1" x14ac:dyDescent="0.2">
      <c r="A30" s="325" t="s">
        <v>10</v>
      </c>
      <c r="B30" s="326" t="e">
        <f t="shared" ref="B30:L30" si="2">B29*$B$6</f>
        <v>#DIV/0!</v>
      </c>
      <c r="C30" s="326" t="e">
        <f t="shared" si="2"/>
        <v>#DIV/0!</v>
      </c>
      <c r="D30" s="326" t="e">
        <f t="shared" si="2"/>
        <v>#DIV/0!</v>
      </c>
      <c r="E30" s="326" t="e">
        <f t="shared" si="2"/>
        <v>#DIV/0!</v>
      </c>
      <c r="F30" s="326" t="e">
        <f t="shared" si="2"/>
        <v>#DIV/0!</v>
      </c>
      <c r="G30" s="326" t="e">
        <f t="shared" si="2"/>
        <v>#DIV/0!</v>
      </c>
      <c r="H30" s="326" t="e">
        <f t="shared" si="2"/>
        <v>#DIV/0!</v>
      </c>
      <c r="I30" s="326" t="e">
        <f t="shared" si="2"/>
        <v>#DIV/0!</v>
      </c>
      <c r="J30" s="326" t="e">
        <f t="shared" si="2"/>
        <v>#DIV/0!</v>
      </c>
      <c r="K30" s="326" t="e">
        <f t="shared" si="2"/>
        <v>#DIV/0!</v>
      </c>
      <c r="L30" s="318" t="e">
        <f t="shared" si="2"/>
        <v>#DIV/0!</v>
      </c>
      <c r="M30" s="327" t="e">
        <f>M29*$B$6</f>
        <v>#DIV/0!</v>
      </c>
      <c r="N30" s="455"/>
      <c r="O30" s="456"/>
      <c r="P30" s="333" t="e">
        <f>P29*$B$6</f>
        <v>#DIV/0!</v>
      </c>
      <c r="Q30" s="459"/>
      <c r="R30" s="456"/>
      <c r="S30" s="337" t="e">
        <f>S29*$B$6</f>
        <v>#DIV/0!</v>
      </c>
      <c r="T30" s="327" t="e">
        <f>T29*$B$6</f>
        <v>#DIV/0!</v>
      </c>
      <c r="U30" s="460"/>
      <c r="V30" s="455"/>
      <c r="W30" s="342" t="e">
        <f>W29*$B$6</f>
        <v>#DIV/0!</v>
      </c>
      <c r="X30" s="343" t="e">
        <f>X29*$B$6</f>
        <v>#DIV/0!</v>
      </c>
      <c r="Y30" s="456"/>
      <c r="Z30" s="327" t="e">
        <f>Z29*$B$6</f>
        <v>#DIV/0!</v>
      </c>
    </row>
    <row r="31" spans="1:28" s="467" customFormat="1" ht="20.100000000000001" customHeight="1" thickBot="1" x14ac:dyDescent="0.25">
      <c r="A31" s="328" t="s">
        <v>119</v>
      </c>
      <c r="B31" s="329" t="e">
        <f t="shared" ref="B31:K31" si="3">B30/$L$30</f>
        <v>#DIV/0!</v>
      </c>
      <c r="C31" s="329" t="e">
        <f t="shared" si="3"/>
        <v>#DIV/0!</v>
      </c>
      <c r="D31" s="329" t="e">
        <f t="shared" si="3"/>
        <v>#DIV/0!</v>
      </c>
      <c r="E31" s="329" t="e">
        <f t="shared" si="3"/>
        <v>#DIV/0!</v>
      </c>
      <c r="F31" s="329" t="e">
        <f t="shared" si="3"/>
        <v>#DIV/0!</v>
      </c>
      <c r="G31" s="329" t="e">
        <f t="shared" si="3"/>
        <v>#DIV/0!</v>
      </c>
      <c r="H31" s="329" t="e">
        <f t="shared" si="3"/>
        <v>#DIV/0!</v>
      </c>
      <c r="I31" s="329" t="e">
        <f t="shared" si="3"/>
        <v>#DIV/0!</v>
      </c>
      <c r="J31" s="329" t="e">
        <f t="shared" si="3"/>
        <v>#DIV/0!</v>
      </c>
      <c r="K31" s="330" t="e">
        <f t="shared" si="3"/>
        <v>#DIV/0!</v>
      </c>
      <c r="L31" s="319" t="e">
        <f>SUM(B31:K31)</f>
        <v>#DIV/0!</v>
      </c>
      <c r="M31" s="331" t="e">
        <f>M30/$L$30</f>
        <v>#DIV/0!</v>
      </c>
      <c r="N31" s="461"/>
      <c r="O31" s="462"/>
      <c r="P31" s="334" t="e">
        <f>P30/$L$30</f>
        <v>#DIV/0!</v>
      </c>
      <c r="Q31" s="463"/>
      <c r="R31" s="464"/>
      <c r="S31" s="338" t="e">
        <f>S30/$L$30</f>
        <v>#DIV/0!</v>
      </c>
      <c r="T31" s="339" t="e">
        <f>T30/$L$30</f>
        <v>#DIV/0!</v>
      </c>
      <c r="U31" s="465"/>
      <c r="V31" s="466"/>
      <c r="W31" s="338" t="e">
        <f>W30/$L$30</f>
        <v>#DIV/0!</v>
      </c>
      <c r="X31" s="344" t="e">
        <f>X30/$L$30</f>
        <v>#DIV/0!</v>
      </c>
      <c r="Y31" s="464"/>
      <c r="Z31" s="339" t="e">
        <f>Z30/$L$30</f>
        <v>#DIV/0!</v>
      </c>
    </row>
    <row r="32" spans="1:28" ht="20.100000000000001" customHeight="1" thickBot="1" x14ac:dyDescent="0.25">
      <c r="A32" s="468" t="s">
        <v>94</v>
      </c>
      <c r="B32" s="469">
        <v>0</v>
      </c>
      <c r="C32" s="469">
        <v>0</v>
      </c>
      <c r="D32" s="469">
        <v>0</v>
      </c>
      <c r="E32" s="469">
        <v>0</v>
      </c>
      <c r="F32" s="469">
        <v>0</v>
      </c>
      <c r="G32" s="469">
        <v>0</v>
      </c>
      <c r="H32" s="469">
        <v>0</v>
      </c>
      <c r="I32" s="469">
        <v>0</v>
      </c>
      <c r="J32" s="469">
        <v>0</v>
      </c>
      <c r="K32" s="469">
        <v>0</v>
      </c>
      <c r="L32" s="320">
        <f>SUM(B32:K32)</f>
        <v>0</v>
      </c>
      <c r="M32" s="470"/>
      <c r="N32" s="471"/>
      <c r="O32" s="268"/>
      <c r="P32" s="472" t="s">
        <v>62</v>
      </c>
      <c r="Q32" s="270"/>
      <c r="U32" s="473"/>
      <c r="V32" s="473"/>
      <c r="W32" s="473"/>
      <c r="X32" s="473"/>
    </row>
    <row r="33" spans="1:34" ht="20.100000000000001" customHeight="1" thickBot="1" x14ac:dyDescent="0.25">
      <c r="A33" s="474" t="s">
        <v>93</v>
      </c>
      <c r="B33" s="475"/>
      <c r="C33" s="475"/>
      <c r="D33" s="476"/>
      <c r="E33" s="475"/>
      <c r="F33" s="475"/>
      <c r="G33" s="477"/>
      <c r="H33" s="475"/>
      <c r="I33" s="475"/>
      <c r="J33" s="475"/>
      <c r="K33" s="475"/>
      <c r="L33" s="321">
        <f>SUM(B33:K33)</f>
        <v>0</v>
      </c>
      <c r="M33" s="478"/>
      <c r="N33" s="479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E33" s="473"/>
      <c r="AF33" s="473"/>
      <c r="AG33" s="473"/>
      <c r="AH33" s="473"/>
    </row>
    <row r="34" spans="1:34" ht="20.100000000000001" customHeight="1" thickBot="1" x14ac:dyDescent="0.25">
      <c r="A34" s="504" t="s">
        <v>120</v>
      </c>
      <c r="B34" s="353" t="e">
        <f>B31-B32</f>
        <v>#DIV/0!</v>
      </c>
      <c r="C34" s="353" t="e">
        <f t="shared" ref="C34:L34" si="4">C31-C32</f>
        <v>#DIV/0!</v>
      </c>
      <c r="D34" s="353" t="e">
        <f t="shared" si="4"/>
        <v>#DIV/0!</v>
      </c>
      <c r="E34" s="353" t="e">
        <f t="shared" si="4"/>
        <v>#DIV/0!</v>
      </c>
      <c r="F34" s="353" t="e">
        <f t="shared" si="4"/>
        <v>#DIV/0!</v>
      </c>
      <c r="G34" s="353" t="e">
        <f t="shared" si="4"/>
        <v>#DIV/0!</v>
      </c>
      <c r="H34" s="353" t="e">
        <f t="shared" si="4"/>
        <v>#DIV/0!</v>
      </c>
      <c r="I34" s="353" t="e">
        <f t="shared" si="4"/>
        <v>#DIV/0!</v>
      </c>
      <c r="J34" s="353" t="e">
        <f t="shared" si="4"/>
        <v>#DIV/0!</v>
      </c>
      <c r="K34" s="353" t="e">
        <f t="shared" si="4"/>
        <v>#DIV/0!</v>
      </c>
      <c r="L34" s="353" t="e">
        <f t="shared" si="4"/>
        <v>#DIV/0!</v>
      </c>
      <c r="M34" s="480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E34" s="473"/>
      <c r="AF34" s="473"/>
      <c r="AG34" s="473"/>
      <c r="AH34" s="473"/>
    </row>
    <row r="35" spans="1:34" ht="20.100000000000001" customHeight="1" x14ac:dyDescent="0.2">
      <c r="A35" s="481"/>
      <c r="B35" s="482"/>
      <c r="C35" s="482"/>
      <c r="D35" s="182"/>
      <c r="E35" s="182"/>
      <c r="F35" s="482"/>
      <c r="G35" s="482"/>
      <c r="H35" s="482"/>
      <c r="I35" s="482"/>
      <c r="J35" s="482"/>
      <c r="K35" s="482"/>
      <c r="L35" s="483"/>
      <c r="M35" s="48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E35" s="473"/>
      <c r="AF35" s="473"/>
      <c r="AG35" s="473"/>
      <c r="AH35" s="473"/>
    </row>
    <row r="36" spans="1:34" s="198" customFormat="1" ht="20.100000000000001" customHeight="1" x14ac:dyDescent="0.25">
      <c r="A36" s="484" t="s">
        <v>24</v>
      </c>
      <c r="B36" s="485" t="s">
        <v>27</v>
      </c>
      <c r="C36" s="485"/>
      <c r="D36" s="486"/>
      <c r="E36" s="485" t="s">
        <v>25</v>
      </c>
      <c r="F36" s="485"/>
      <c r="G36" s="485"/>
      <c r="H36" s="485"/>
      <c r="I36" s="485"/>
      <c r="J36" s="487"/>
      <c r="K36" s="485" t="s">
        <v>1</v>
      </c>
      <c r="L36" s="485"/>
      <c r="M36" s="485"/>
      <c r="N36" s="207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9"/>
    </row>
    <row r="37" spans="1:34" s="195" customFormat="1" ht="20.100000000000001" customHeight="1" x14ac:dyDescent="0.25">
      <c r="A37" s="215" t="s">
        <v>28</v>
      </c>
      <c r="B37" s="187" t="s">
        <v>34</v>
      </c>
      <c r="C37" s="187"/>
      <c r="D37" s="218"/>
      <c r="E37" s="490" t="s">
        <v>30</v>
      </c>
      <c r="F37" s="217"/>
      <c r="G37" s="217"/>
      <c r="H37" s="217"/>
      <c r="I37" s="217"/>
      <c r="J37" s="211"/>
      <c r="K37" s="187"/>
      <c r="L37" s="491"/>
      <c r="M37" s="491"/>
      <c r="N37" s="491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5"/>
    </row>
    <row r="38" spans="1:34" s="195" customFormat="1" ht="20.100000000000001" customHeight="1" x14ac:dyDescent="0.25">
      <c r="A38" s="215" t="s">
        <v>26</v>
      </c>
      <c r="B38" s="187" t="s">
        <v>34</v>
      </c>
      <c r="C38" s="187"/>
      <c r="D38" s="218"/>
      <c r="E38" s="490" t="s">
        <v>32</v>
      </c>
      <c r="F38" s="217"/>
      <c r="G38" s="217"/>
      <c r="H38" s="217"/>
      <c r="I38" s="217"/>
      <c r="J38" s="211"/>
      <c r="K38" s="187"/>
      <c r="L38" s="491"/>
      <c r="M38" s="491"/>
      <c r="N38" s="491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5"/>
    </row>
    <row r="39" spans="1:34" ht="20.100000000000001" customHeight="1" thickBot="1" x14ac:dyDescent="0.25"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E39" s="473"/>
      <c r="AF39" s="473"/>
      <c r="AG39" s="473"/>
      <c r="AH39" s="473"/>
    </row>
    <row r="40" spans="1:34" s="195" customFormat="1" ht="20.100000000000001" customHeight="1" thickBot="1" x14ac:dyDescent="0.25">
      <c r="A40" s="289" t="s">
        <v>5</v>
      </c>
      <c r="B40" s="290" t="s">
        <v>35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2"/>
      <c r="P40" s="292"/>
      <c r="Q40" s="292"/>
      <c r="R40" s="292"/>
      <c r="S40" s="292"/>
      <c r="T40" s="292"/>
      <c r="U40" s="292"/>
      <c r="V40" s="292"/>
      <c r="W40" s="492"/>
      <c r="X40" s="492"/>
      <c r="Y40" s="492"/>
      <c r="Z40" s="492"/>
      <c r="AA40" s="493"/>
      <c r="AB40" s="494"/>
    </row>
    <row r="41" spans="1:34" s="195" customFormat="1" ht="20.100000000000001" customHeight="1" x14ac:dyDescent="0.2">
      <c r="A41" s="294"/>
      <c r="B41" s="295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7"/>
      <c r="P41" s="297"/>
      <c r="Q41" s="297"/>
      <c r="R41" s="297"/>
      <c r="S41" s="297"/>
      <c r="T41" s="297"/>
      <c r="U41" s="297"/>
      <c r="V41" s="297"/>
      <c r="W41" s="495"/>
      <c r="X41" s="495"/>
      <c r="Y41" s="495"/>
      <c r="Z41" s="495"/>
      <c r="AA41" s="496"/>
      <c r="AB41" s="497"/>
    </row>
    <row r="42" spans="1:34" s="195" customFormat="1" ht="20.100000000000001" customHeight="1" x14ac:dyDescent="0.2">
      <c r="A42" s="29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7"/>
      <c r="P42" s="297"/>
      <c r="Q42" s="297"/>
      <c r="R42" s="297"/>
      <c r="S42" s="297"/>
      <c r="T42" s="297"/>
      <c r="U42" s="297"/>
      <c r="V42" s="297"/>
      <c r="W42" s="495"/>
      <c r="X42" s="495"/>
      <c r="Y42" s="495"/>
      <c r="Z42" s="495"/>
      <c r="AA42" s="496"/>
      <c r="AB42" s="497"/>
    </row>
    <row r="43" spans="1:34" s="195" customFormat="1" ht="20.100000000000001" customHeight="1" x14ac:dyDescent="0.2">
      <c r="A43" s="294"/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7"/>
      <c r="P43" s="297"/>
      <c r="Q43" s="297"/>
      <c r="R43" s="297"/>
      <c r="S43" s="297"/>
      <c r="T43" s="297"/>
      <c r="U43" s="297"/>
      <c r="V43" s="297"/>
      <c r="W43" s="495"/>
      <c r="X43" s="495"/>
      <c r="Y43" s="495"/>
      <c r="Z43" s="495"/>
      <c r="AA43" s="496"/>
      <c r="AB43" s="497"/>
    </row>
    <row r="44" spans="1:34" s="195" customFormat="1" ht="20.100000000000001" customHeight="1" thickBot="1" x14ac:dyDescent="0.25">
      <c r="A44" s="298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300"/>
      <c r="P44" s="300"/>
      <c r="Q44" s="300"/>
      <c r="R44" s="300"/>
      <c r="S44" s="300"/>
      <c r="T44" s="300"/>
      <c r="U44" s="300"/>
      <c r="V44" s="300"/>
      <c r="W44" s="498"/>
      <c r="X44" s="498"/>
      <c r="Y44" s="498"/>
      <c r="Z44" s="498"/>
      <c r="AA44" s="499"/>
      <c r="AB44" s="494"/>
    </row>
    <row r="47" spans="1:34" ht="15.75" x14ac:dyDescent="0.25">
      <c r="A47" s="500" t="s">
        <v>28</v>
      </c>
      <c r="B47" s="500"/>
      <c r="C47" s="500"/>
      <c r="D47" s="500"/>
      <c r="E47" s="500"/>
      <c r="F47" s="500"/>
      <c r="G47" s="500" t="s">
        <v>26</v>
      </c>
      <c r="H47" s="500"/>
      <c r="I47" s="500"/>
      <c r="J47" s="500"/>
      <c r="K47" s="500"/>
    </row>
    <row r="48" spans="1:34" ht="15.75" x14ac:dyDescent="0.25">
      <c r="A48" s="500" t="s">
        <v>79</v>
      </c>
      <c r="B48" s="500"/>
      <c r="C48" s="500"/>
      <c r="D48" s="500"/>
      <c r="E48" s="500"/>
      <c r="F48" s="500"/>
      <c r="G48" s="500" t="s">
        <v>79</v>
      </c>
      <c r="H48" s="500"/>
      <c r="I48" s="500"/>
      <c r="J48" s="500"/>
      <c r="K48" s="500"/>
    </row>
    <row r="49" spans="1:11" ht="15" x14ac:dyDescent="0.2">
      <c r="A49" s="501" t="s">
        <v>29</v>
      </c>
      <c r="B49" s="501"/>
      <c r="C49" s="501"/>
      <c r="D49" s="501"/>
      <c r="E49" s="501"/>
      <c r="F49" s="501"/>
      <c r="G49" s="501" t="s">
        <v>32</v>
      </c>
      <c r="H49" s="501"/>
      <c r="I49" s="501"/>
      <c r="J49" s="501"/>
      <c r="K49" s="501"/>
    </row>
    <row r="50" spans="1:11" ht="15" x14ac:dyDescent="0.2">
      <c r="A50" s="501" t="s">
        <v>30</v>
      </c>
      <c r="B50" s="501"/>
      <c r="C50" s="501"/>
      <c r="D50" s="501"/>
      <c r="E50" s="501"/>
      <c r="F50" s="501"/>
      <c r="G50" s="501" t="s">
        <v>33</v>
      </c>
      <c r="H50" s="501"/>
      <c r="I50" s="501"/>
      <c r="J50" s="501"/>
      <c r="K50" s="501"/>
    </row>
    <row r="51" spans="1:11" x14ac:dyDescent="0.2">
      <c r="A51" s="502" t="s">
        <v>31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</row>
  </sheetData>
  <sheetProtection sheet="1" objects="1" scenarios="1" selectLockedCells="1"/>
  <mergeCells count="13">
    <mergeCell ref="P4:P5"/>
    <mergeCell ref="P2:P3"/>
    <mergeCell ref="E37:J37"/>
    <mergeCell ref="E38:J38"/>
    <mergeCell ref="B3:L3"/>
    <mergeCell ref="K8:L8"/>
    <mergeCell ref="N2:O3"/>
    <mergeCell ref="N4:O5"/>
    <mergeCell ref="N8:O8"/>
    <mergeCell ref="N7:O7"/>
    <mergeCell ref="B7:L7"/>
    <mergeCell ref="B8:E8"/>
    <mergeCell ref="F8:J8"/>
  </mergeCells>
  <dataValidations disablePrompts="1" count="2">
    <dataValidation type="list" allowBlank="1" showInputMessage="1" showErrorMessage="1" promptTitle="Select from list" sqref="E38:J38">
      <formula1>$G$48:$G$50</formula1>
    </dataValidation>
    <dataValidation type="list" allowBlank="1" showInputMessage="1" showErrorMessage="1" sqref="E37:J37">
      <formula1>$A$48:$A$51</formula1>
    </dataValidation>
  </dataValidations>
  <pageMargins left="0.25" right="0.24" top="0.45" bottom="0.14000000000000001" header="0.13" footer="0.24"/>
  <pageSetup paperSize="8" scale="60" orientation="landscape" r:id="rId1"/>
  <headerFooter alignWithMargins="0">
    <oddHeader>&amp;CWCC Year 5 Survey Stratum Summary Sheet V1.0          01 Mar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Plot Size and Area </vt:lpstr>
      <vt:lpstr>Plot Survey Sheet_option 1</vt:lpstr>
      <vt:lpstr>Plot survey sheet_V1.0 </vt:lpstr>
      <vt:lpstr>Stratum summary sheet_V1.0</vt:lpstr>
      <vt:lpstr>'Plot Survey Sheet_option 1'!Print_Area</vt:lpstr>
      <vt:lpstr>'Plot survey sheet_V1.0 '!Print_Area</vt:lpstr>
      <vt:lpstr>'Stratum summary sheet_V1.0'!Print_Area</vt:lpstr>
    </vt:vector>
  </TitlesOfParts>
  <Company>Forestry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Williams</dc:creator>
  <cp:lastModifiedBy>West, Vicky</cp:lastModifiedBy>
  <cp:lastPrinted>2016-01-20T14:30:59Z</cp:lastPrinted>
  <dcterms:created xsi:type="dcterms:W3CDTF">2003-11-25T13:33:26Z</dcterms:created>
  <dcterms:modified xsi:type="dcterms:W3CDTF">2016-03-02T14:13:09Z</dcterms:modified>
</cp:coreProperties>
</file>